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D:\ROZPOČTY\Zakázky\Dobříš_Žižkova_křižovatka\SP\"/>
    </mc:Choice>
  </mc:AlternateContent>
  <xr:revisionPtr revIDLastSave="0" documentId="13_ncr:1_{98E2EDD9-A7DE-4BC9-AC3F-50A24534AE10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Rekapitulace stavby" sheetId="1" r:id="rId1"/>
    <sheet name="VOP k ceně díla" sheetId="6" r:id="rId2"/>
    <sheet name="SO 101 - Komunikace a zpe..." sheetId="2" r:id="rId3"/>
    <sheet name="VON - Vedlejší a ostatní ..." sheetId="3" r:id="rId4"/>
    <sheet name="Seznam figur" sheetId="4" r:id="rId5"/>
    <sheet name="Pokyny pro vyplnění" sheetId="5" r:id="rId6"/>
  </sheets>
  <definedNames>
    <definedName name="_xlnm._FilterDatabase" localSheetId="2" hidden="1">'SO 101 - Komunikace a zpe...'!$C$91:$K$1051</definedName>
    <definedName name="_xlnm._FilterDatabase" localSheetId="3" hidden="1">'VON - Vedlejší a ostatní ...'!$C$83:$K$99</definedName>
    <definedName name="_xlnm.Print_Titles" localSheetId="0">'Rekapitulace stavby'!$52:$52</definedName>
    <definedName name="_xlnm.Print_Titles" localSheetId="4">'Seznam figur'!$9:$9</definedName>
    <definedName name="_xlnm.Print_Titles" localSheetId="2">'SO 101 - Komunikace a zpe...'!$91:$91</definedName>
    <definedName name="_xlnm.Print_Titles" localSheetId="3">'VON - Vedlejší a ostatní ...'!$83:$83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4">'Seznam figur'!$C$4:$G$270</definedName>
    <definedName name="_xlnm.Print_Area" localSheetId="2">'SO 101 - Komunikace a zpe...'!$C$4:$J$39,'SO 101 - Komunikace a zpe...'!$C$45:$J$73,'SO 101 - Komunikace a zpe...'!$C$79:$K$1051</definedName>
    <definedName name="_xlnm.Print_Area" localSheetId="3">'VON - Vedlejší a ostatní ...'!$C$4:$J$39,'VON - Vedlejší a ostatní ...'!$C$45:$J$65,'VON - Vedlejší a ostatní ...'!$C$71:$K$99</definedName>
    <definedName name="_xlnm.Print_Area" localSheetId="1">'VOP k ceně díla'!$A$1:$F$29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4" l="1"/>
  <c r="J37" i="3"/>
  <c r="J36" i="3"/>
  <c r="AY56" i="1"/>
  <c r="J35" i="3"/>
  <c r="AX56" i="1" s="1"/>
  <c r="BI98" i="3"/>
  <c r="BH98" i="3"/>
  <c r="BG98" i="3"/>
  <c r="BF98" i="3"/>
  <c r="T98" i="3"/>
  <c r="T97" i="3" s="1"/>
  <c r="R98" i="3"/>
  <c r="R97" i="3"/>
  <c r="P98" i="3"/>
  <c r="P97" i="3"/>
  <c r="BI95" i="3"/>
  <c r="BH95" i="3"/>
  <c r="BG95" i="3"/>
  <c r="BF95" i="3"/>
  <c r="T95" i="3"/>
  <c r="R95" i="3"/>
  <c r="P95" i="3"/>
  <c r="BI93" i="3"/>
  <c r="BH93" i="3"/>
  <c r="BG93" i="3"/>
  <c r="BF93" i="3"/>
  <c r="T93" i="3"/>
  <c r="R93" i="3"/>
  <c r="P93" i="3"/>
  <c r="BI90" i="3"/>
  <c r="BH90" i="3"/>
  <c r="BG90" i="3"/>
  <c r="BF90" i="3"/>
  <c r="T90" i="3"/>
  <c r="T89" i="3" s="1"/>
  <c r="R90" i="3"/>
  <c r="R89" i="3"/>
  <c r="P90" i="3"/>
  <c r="P89" i="3"/>
  <c r="BI87" i="3"/>
  <c r="BH87" i="3"/>
  <c r="BG87" i="3"/>
  <c r="BF87" i="3"/>
  <c r="T87" i="3"/>
  <c r="T86" i="3" s="1"/>
  <c r="R87" i="3"/>
  <c r="R86" i="3" s="1"/>
  <c r="P87" i="3"/>
  <c r="P86" i="3"/>
  <c r="J81" i="3"/>
  <c r="J80" i="3"/>
  <c r="F80" i="3"/>
  <c r="F78" i="3"/>
  <c r="E76" i="3"/>
  <c r="J55" i="3"/>
  <c r="J54" i="3"/>
  <c r="F54" i="3"/>
  <c r="F52" i="3"/>
  <c r="E50" i="3"/>
  <c r="J18" i="3"/>
  <c r="E18" i="3"/>
  <c r="F55" i="3" s="1"/>
  <c r="J17" i="3"/>
  <c r="J12" i="3"/>
  <c r="J78" i="3" s="1"/>
  <c r="E7" i="3"/>
  <c r="E74" i="3" s="1"/>
  <c r="J37" i="2"/>
  <c r="J36" i="2"/>
  <c r="AY55" i="1" s="1"/>
  <c r="J35" i="2"/>
  <c r="AX55" i="1"/>
  <c r="BI1050" i="2"/>
  <c r="BH1050" i="2"/>
  <c r="BG1050" i="2"/>
  <c r="BF1050" i="2"/>
  <c r="T1050" i="2"/>
  <c r="R1050" i="2"/>
  <c r="P1050" i="2"/>
  <c r="BI1044" i="2"/>
  <c r="BH1044" i="2"/>
  <c r="BG1044" i="2"/>
  <c r="BF1044" i="2"/>
  <c r="T1044" i="2"/>
  <c r="R1044" i="2"/>
  <c r="P1044" i="2"/>
  <c r="BI1040" i="2"/>
  <c r="BH1040" i="2"/>
  <c r="BG1040" i="2"/>
  <c r="BF1040" i="2"/>
  <c r="T1040" i="2"/>
  <c r="R1040" i="2"/>
  <c r="P1040" i="2"/>
  <c r="BI1035" i="2"/>
  <c r="BH1035" i="2"/>
  <c r="BG1035" i="2"/>
  <c r="BF1035" i="2"/>
  <c r="T1035" i="2"/>
  <c r="R1035" i="2"/>
  <c r="P1035" i="2"/>
  <c r="BI1029" i="2"/>
  <c r="BH1029" i="2"/>
  <c r="BG1029" i="2"/>
  <c r="BF1029" i="2"/>
  <c r="T1029" i="2"/>
  <c r="R1029" i="2"/>
  <c r="P1029" i="2"/>
  <c r="BI1025" i="2"/>
  <c r="BH1025" i="2"/>
  <c r="BG1025" i="2"/>
  <c r="BF1025" i="2"/>
  <c r="T1025" i="2"/>
  <c r="T1024" i="2" s="1"/>
  <c r="R1025" i="2"/>
  <c r="R1024" i="2" s="1"/>
  <c r="P1025" i="2"/>
  <c r="P1024" i="2" s="1"/>
  <c r="BI1019" i="2"/>
  <c r="BH1019" i="2"/>
  <c r="BG1019" i="2"/>
  <c r="BF1019" i="2"/>
  <c r="T1019" i="2"/>
  <c r="R1019" i="2"/>
  <c r="P1019" i="2"/>
  <c r="BI1014" i="2"/>
  <c r="BH1014" i="2"/>
  <c r="BG1014" i="2"/>
  <c r="BF1014" i="2"/>
  <c r="T1014" i="2"/>
  <c r="R1014" i="2"/>
  <c r="P1014" i="2"/>
  <c r="BI1006" i="2"/>
  <c r="BH1006" i="2"/>
  <c r="BG1006" i="2"/>
  <c r="BF1006" i="2"/>
  <c r="T1006" i="2"/>
  <c r="R1006" i="2"/>
  <c r="P1006" i="2"/>
  <c r="BI1000" i="2"/>
  <c r="BH1000" i="2"/>
  <c r="BG1000" i="2"/>
  <c r="BF1000" i="2"/>
  <c r="T1000" i="2"/>
  <c r="R1000" i="2"/>
  <c r="P1000" i="2"/>
  <c r="BI991" i="2"/>
  <c r="BH991" i="2"/>
  <c r="BG991" i="2"/>
  <c r="BF991" i="2"/>
  <c r="T991" i="2"/>
  <c r="R991" i="2"/>
  <c r="P991" i="2"/>
  <c r="BI984" i="2"/>
  <c r="BH984" i="2"/>
  <c r="BG984" i="2"/>
  <c r="BF984" i="2"/>
  <c r="T984" i="2"/>
  <c r="R984" i="2"/>
  <c r="P984" i="2"/>
  <c r="BI978" i="2"/>
  <c r="BH978" i="2"/>
  <c r="BG978" i="2"/>
  <c r="BF978" i="2"/>
  <c r="T978" i="2"/>
  <c r="R978" i="2"/>
  <c r="P978" i="2"/>
  <c r="BI971" i="2"/>
  <c r="BH971" i="2"/>
  <c r="BG971" i="2"/>
  <c r="BF971" i="2"/>
  <c r="T971" i="2"/>
  <c r="R971" i="2"/>
  <c r="P971" i="2"/>
  <c r="BI965" i="2"/>
  <c r="BH965" i="2"/>
  <c r="BG965" i="2"/>
  <c r="BF965" i="2"/>
  <c r="T965" i="2"/>
  <c r="R965" i="2"/>
  <c r="P965" i="2"/>
  <c r="BI958" i="2"/>
  <c r="BH958" i="2"/>
  <c r="BG958" i="2"/>
  <c r="BF958" i="2"/>
  <c r="T958" i="2"/>
  <c r="R958" i="2"/>
  <c r="P958" i="2"/>
  <c r="BI952" i="2"/>
  <c r="BH952" i="2"/>
  <c r="BG952" i="2"/>
  <c r="BF952" i="2"/>
  <c r="T952" i="2"/>
  <c r="R952" i="2"/>
  <c r="P952" i="2"/>
  <c r="BI945" i="2"/>
  <c r="BH945" i="2"/>
  <c r="BG945" i="2"/>
  <c r="BF945" i="2"/>
  <c r="T945" i="2"/>
  <c r="R945" i="2"/>
  <c r="P945" i="2"/>
  <c r="BI939" i="2"/>
  <c r="BH939" i="2"/>
  <c r="BG939" i="2"/>
  <c r="BF939" i="2"/>
  <c r="T939" i="2"/>
  <c r="R939" i="2"/>
  <c r="P939" i="2"/>
  <c r="BI933" i="2"/>
  <c r="BH933" i="2"/>
  <c r="BG933" i="2"/>
  <c r="BF933" i="2"/>
  <c r="T933" i="2"/>
  <c r="R933" i="2"/>
  <c r="P933" i="2"/>
  <c r="BI927" i="2"/>
  <c r="BH927" i="2"/>
  <c r="BG927" i="2"/>
  <c r="BF927" i="2"/>
  <c r="T927" i="2"/>
  <c r="R927" i="2"/>
  <c r="P927" i="2"/>
  <c r="BI921" i="2"/>
  <c r="BH921" i="2"/>
  <c r="BG921" i="2"/>
  <c r="BF921" i="2"/>
  <c r="T921" i="2"/>
  <c r="R921" i="2"/>
  <c r="P921" i="2"/>
  <c r="BI915" i="2"/>
  <c r="BH915" i="2"/>
  <c r="BG915" i="2"/>
  <c r="BF915" i="2"/>
  <c r="T915" i="2"/>
  <c r="R915" i="2"/>
  <c r="P915" i="2"/>
  <c r="BI909" i="2"/>
  <c r="BH909" i="2"/>
  <c r="BG909" i="2"/>
  <c r="BF909" i="2"/>
  <c r="T909" i="2"/>
  <c r="R909" i="2"/>
  <c r="P909" i="2"/>
  <c r="BI903" i="2"/>
  <c r="BH903" i="2"/>
  <c r="BG903" i="2"/>
  <c r="BF903" i="2"/>
  <c r="T903" i="2"/>
  <c r="R903" i="2"/>
  <c r="P903" i="2"/>
  <c r="BI897" i="2"/>
  <c r="BH897" i="2"/>
  <c r="BG897" i="2"/>
  <c r="BF897" i="2"/>
  <c r="T897" i="2"/>
  <c r="R897" i="2"/>
  <c r="P897" i="2"/>
  <c r="BI891" i="2"/>
  <c r="BH891" i="2"/>
  <c r="BG891" i="2"/>
  <c r="BF891" i="2"/>
  <c r="T891" i="2"/>
  <c r="R891" i="2"/>
  <c r="P891" i="2"/>
  <c r="BI885" i="2"/>
  <c r="BH885" i="2"/>
  <c r="BG885" i="2"/>
  <c r="BF885" i="2"/>
  <c r="T885" i="2"/>
  <c r="R885" i="2"/>
  <c r="P885" i="2"/>
  <c r="BI879" i="2"/>
  <c r="BH879" i="2"/>
  <c r="BG879" i="2"/>
  <c r="BF879" i="2"/>
  <c r="T879" i="2"/>
  <c r="R879" i="2"/>
  <c r="P879" i="2"/>
  <c r="BI873" i="2"/>
  <c r="BH873" i="2"/>
  <c r="BG873" i="2"/>
  <c r="BF873" i="2"/>
  <c r="T873" i="2"/>
  <c r="R873" i="2"/>
  <c r="P873" i="2"/>
  <c r="BI861" i="2"/>
  <c r="BH861" i="2"/>
  <c r="BG861" i="2"/>
  <c r="BF861" i="2"/>
  <c r="T861" i="2"/>
  <c r="R861" i="2"/>
  <c r="P861" i="2"/>
  <c r="BI855" i="2"/>
  <c r="BH855" i="2"/>
  <c r="BG855" i="2"/>
  <c r="BF855" i="2"/>
  <c r="T855" i="2"/>
  <c r="R855" i="2"/>
  <c r="P855" i="2"/>
  <c r="BI854" i="2"/>
  <c r="BH854" i="2"/>
  <c r="BG854" i="2"/>
  <c r="BF854" i="2"/>
  <c r="T854" i="2"/>
  <c r="R854" i="2"/>
  <c r="P854" i="2"/>
  <c r="BI853" i="2"/>
  <c r="BH853" i="2"/>
  <c r="BG853" i="2"/>
  <c r="BF853" i="2"/>
  <c r="T853" i="2"/>
  <c r="R853" i="2"/>
  <c r="P853" i="2"/>
  <c r="BI852" i="2"/>
  <c r="BH852" i="2"/>
  <c r="BG852" i="2"/>
  <c r="BF852" i="2"/>
  <c r="T852" i="2"/>
  <c r="R852" i="2"/>
  <c r="P852" i="2"/>
  <c r="BI851" i="2"/>
  <c r="BH851" i="2"/>
  <c r="BG851" i="2"/>
  <c r="BF851" i="2"/>
  <c r="T851" i="2"/>
  <c r="R851" i="2"/>
  <c r="P851" i="2"/>
  <c r="BI846" i="2"/>
  <c r="BH846" i="2"/>
  <c r="BG846" i="2"/>
  <c r="BF846" i="2"/>
  <c r="T846" i="2"/>
  <c r="R846" i="2"/>
  <c r="P846" i="2"/>
  <c r="BI836" i="2"/>
  <c r="BH836" i="2"/>
  <c r="BG836" i="2"/>
  <c r="BF836" i="2"/>
  <c r="T836" i="2"/>
  <c r="R836" i="2"/>
  <c r="P836" i="2"/>
  <c r="BI824" i="2"/>
  <c r="BH824" i="2"/>
  <c r="BG824" i="2"/>
  <c r="BF824" i="2"/>
  <c r="T824" i="2"/>
  <c r="R824" i="2"/>
  <c r="P824" i="2"/>
  <c r="BI812" i="2"/>
  <c r="BH812" i="2"/>
  <c r="BG812" i="2"/>
  <c r="BF812" i="2"/>
  <c r="T812" i="2"/>
  <c r="R812" i="2"/>
  <c r="P812" i="2"/>
  <c r="BI800" i="2"/>
  <c r="BH800" i="2"/>
  <c r="BG800" i="2"/>
  <c r="BF800" i="2"/>
  <c r="T800" i="2"/>
  <c r="R800" i="2"/>
  <c r="P800" i="2"/>
  <c r="BI788" i="2"/>
  <c r="BH788" i="2"/>
  <c r="BG788" i="2"/>
  <c r="BF788" i="2"/>
  <c r="T788" i="2"/>
  <c r="R788" i="2"/>
  <c r="P788" i="2"/>
  <c r="BI776" i="2"/>
  <c r="BH776" i="2"/>
  <c r="BG776" i="2"/>
  <c r="BF776" i="2"/>
  <c r="T776" i="2"/>
  <c r="R776" i="2"/>
  <c r="P776" i="2"/>
  <c r="BI762" i="2"/>
  <c r="BH762" i="2"/>
  <c r="BG762" i="2"/>
  <c r="BF762" i="2"/>
  <c r="T762" i="2"/>
  <c r="R762" i="2"/>
  <c r="P762" i="2"/>
  <c r="BI756" i="2"/>
  <c r="BH756" i="2"/>
  <c r="BG756" i="2"/>
  <c r="BF756" i="2"/>
  <c r="T756" i="2"/>
  <c r="R756" i="2"/>
  <c r="P756" i="2"/>
  <c r="BI750" i="2"/>
  <c r="BH750" i="2"/>
  <c r="BG750" i="2"/>
  <c r="BF750" i="2"/>
  <c r="T750" i="2"/>
  <c r="R750" i="2"/>
  <c r="P750" i="2"/>
  <c r="BI744" i="2"/>
  <c r="BH744" i="2"/>
  <c r="BG744" i="2"/>
  <c r="BF744" i="2"/>
  <c r="T744" i="2"/>
  <c r="R744" i="2"/>
  <c r="P744" i="2"/>
  <c r="BI742" i="2"/>
  <c r="BH742" i="2"/>
  <c r="BG742" i="2"/>
  <c r="BF742" i="2"/>
  <c r="T742" i="2"/>
  <c r="R742" i="2"/>
  <c r="P742" i="2"/>
  <c r="BI736" i="2"/>
  <c r="BH736" i="2"/>
  <c r="BG736" i="2"/>
  <c r="BF736" i="2"/>
  <c r="T736" i="2"/>
  <c r="R736" i="2"/>
  <c r="P736" i="2"/>
  <c r="BI733" i="2"/>
  <c r="BH733" i="2"/>
  <c r="BG733" i="2"/>
  <c r="BF733" i="2"/>
  <c r="T733" i="2"/>
  <c r="R733" i="2"/>
  <c r="P733" i="2"/>
  <c r="BI730" i="2"/>
  <c r="BH730" i="2"/>
  <c r="BG730" i="2"/>
  <c r="BF730" i="2"/>
  <c r="T730" i="2"/>
  <c r="R730" i="2"/>
  <c r="P730" i="2"/>
  <c r="BI722" i="2"/>
  <c r="BH722" i="2"/>
  <c r="BG722" i="2"/>
  <c r="BF722" i="2"/>
  <c r="T722" i="2"/>
  <c r="R722" i="2"/>
  <c r="P722" i="2"/>
  <c r="BI719" i="2"/>
  <c r="BH719" i="2"/>
  <c r="BG719" i="2"/>
  <c r="BF719" i="2"/>
  <c r="T719" i="2"/>
  <c r="R719" i="2"/>
  <c r="P719" i="2"/>
  <c r="BI716" i="2"/>
  <c r="BH716" i="2"/>
  <c r="BG716" i="2"/>
  <c r="BF716" i="2"/>
  <c r="T716" i="2"/>
  <c r="R716" i="2"/>
  <c r="P716" i="2"/>
  <c r="BI713" i="2"/>
  <c r="BH713" i="2"/>
  <c r="BG713" i="2"/>
  <c r="BF713" i="2"/>
  <c r="T713" i="2"/>
  <c r="R713" i="2"/>
  <c r="P713" i="2"/>
  <c r="BI704" i="2"/>
  <c r="BH704" i="2"/>
  <c r="BG704" i="2"/>
  <c r="BF704" i="2"/>
  <c r="T704" i="2"/>
  <c r="R704" i="2"/>
  <c r="P704" i="2"/>
  <c r="BI698" i="2"/>
  <c r="BH698" i="2"/>
  <c r="BG698" i="2"/>
  <c r="BF698" i="2"/>
  <c r="T698" i="2"/>
  <c r="R698" i="2"/>
  <c r="P698" i="2"/>
  <c r="BI689" i="2"/>
  <c r="BH689" i="2"/>
  <c r="BG689" i="2"/>
  <c r="BF689" i="2"/>
  <c r="T689" i="2"/>
  <c r="R689" i="2"/>
  <c r="P689" i="2"/>
  <c r="BI687" i="2"/>
  <c r="BH687" i="2"/>
  <c r="BG687" i="2"/>
  <c r="BF687" i="2"/>
  <c r="T687" i="2"/>
  <c r="R687" i="2"/>
  <c r="P687" i="2"/>
  <c r="BI682" i="2"/>
  <c r="BH682" i="2"/>
  <c r="BG682" i="2"/>
  <c r="BF682" i="2"/>
  <c r="T682" i="2"/>
  <c r="R682" i="2"/>
  <c r="P682" i="2"/>
  <c r="BI676" i="2"/>
  <c r="BH676" i="2"/>
  <c r="BG676" i="2"/>
  <c r="BF676" i="2"/>
  <c r="T676" i="2"/>
  <c r="R676" i="2"/>
  <c r="P676" i="2"/>
  <c r="BI670" i="2"/>
  <c r="BH670" i="2"/>
  <c r="BG670" i="2"/>
  <c r="BF670" i="2"/>
  <c r="T670" i="2"/>
  <c r="R670" i="2"/>
  <c r="P670" i="2"/>
  <c r="BI663" i="2"/>
  <c r="BH663" i="2"/>
  <c r="BG663" i="2"/>
  <c r="BF663" i="2"/>
  <c r="T663" i="2"/>
  <c r="R663" i="2"/>
  <c r="P663" i="2"/>
  <c r="BI656" i="2"/>
  <c r="BH656" i="2"/>
  <c r="BG656" i="2"/>
  <c r="BF656" i="2"/>
  <c r="T656" i="2"/>
  <c r="R656" i="2"/>
  <c r="P656" i="2"/>
  <c r="BI655" i="2"/>
  <c r="BH655" i="2"/>
  <c r="BG655" i="2"/>
  <c r="BF655" i="2"/>
  <c r="T655" i="2"/>
  <c r="R655" i="2"/>
  <c r="P655" i="2"/>
  <c r="BI641" i="2"/>
  <c r="BH641" i="2"/>
  <c r="BG641" i="2"/>
  <c r="BF641" i="2"/>
  <c r="T641" i="2"/>
  <c r="R641" i="2"/>
  <c r="P641" i="2"/>
  <c r="BI640" i="2"/>
  <c r="BH640" i="2"/>
  <c r="BG640" i="2"/>
  <c r="BF640" i="2"/>
  <c r="T640" i="2"/>
  <c r="R640" i="2"/>
  <c r="P640" i="2"/>
  <c r="BI637" i="2"/>
  <c r="BH637" i="2"/>
  <c r="BG637" i="2"/>
  <c r="BF637" i="2"/>
  <c r="T637" i="2"/>
  <c r="R637" i="2"/>
  <c r="P637" i="2"/>
  <c r="BI634" i="2"/>
  <c r="BH634" i="2"/>
  <c r="BG634" i="2"/>
  <c r="BF634" i="2"/>
  <c r="T634" i="2"/>
  <c r="R634" i="2"/>
  <c r="P634" i="2"/>
  <c r="BI631" i="2"/>
  <c r="BH631" i="2"/>
  <c r="BG631" i="2"/>
  <c r="BF631" i="2"/>
  <c r="T631" i="2"/>
  <c r="R631" i="2"/>
  <c r="P631" i="2"/>
  <c r="BI628" i="2"/>
  <c r="BH628" i="2"/>
  <c r="BG628" i="2"/>
  <c r="BF628" i="2"/>
  <c r="T628" i="2"/>
  <c r="R628" i="2"/>
  <c r="P628" i="2"/>
  <c r="BI625" i="2"/>
  <c r="BH625" i="2"/>
  <c r="BG625" i="2"/>
  <c r="BF625" i="2"/>
  <c r="T625" i="2"/>
  <c r="R625" i="2"/>
  <c r="P625" i="2"/>
  <c r="BI609" i="2"/>
  <c r="BH609" i="2"/>
  <c r="BG609" i="2"/>
  <c r="BF609" i="2"/>
  <c r="T609" i="2"/>
  <c r="R609" i="2"/>
  <c r="P609" i="2"/>
  <c r="BI602" i="2"/>
  <c r="BH602" i="2"/>
  <c r="BG602" i="2"/>
  <c r="BF602" i="2"/>
  <c r="T602" i="2"/>
  <c r="R602" i="2"/>
  <c r="P602" i="2"/>
  <c r="BI596" i="2"/>
  <c r="BH596" i="2"/>
  <c r="BG596" i="2"/>
  <c r="BF596" i="2"/>
  <c r="T596" i="2"/>
  <c r="R596" i="2"/>
  <c r="P596" i="2"/>
  <c r="BI589" i="2"/>
  <c r="BH589" i="2"/>
  <c r="BG589" i="2"/>
  <c r="BF589" i="2"/>
  <c r="T589" i="2"/>
  <c r="R589" i="2"/>
  <c r="P589" i="2"/>
  <c r="BI582" i="2"/>
  <c r="BH582" i="2"/>
  <c r="BG582" i="2"/>
  <c r="BF582" i="2"/>
  <c r="T582" i="2"/>
  <c r="R582" i="2"/>
  <c r="P582" i="2"/>
  <c r="BI576" i="2"/>
  <c r="BH576" i="2"/>
  <c r="BG576" i="2"/>
  <c r="BF576" i="2"/>
  <c r="T576" i="2"/>
  <c r="R576" i="2"/>
  <c r="P576" i="2"/>
  <c r="BI570" i="2"/>
  <c r="BH570" i="2"/>
  <c r="BG570" i="2"/>
  <c r="BF570" i="2"/>
  <c r="T570" i="2"/>
  <c r="R570" i="2"/>
  <c r="P570" i="2"/>
  <c r="BI563" i="2"/>
  <c r="BH563" i="2"/>
  <c r="BG563" i="2"/>
  <c r="BF563" i="2"/>
  <c r="T563" i="2"/>
  <c r="R563" i="2"/>
  <c r="P563" i="2"/>
  <c r="BI557" i="2"/>
  <c r="BH557" i="2"/>
  <c r="BG557" i="2"/>
  <c r="BF557" i="2"/>
  <c r="T557" i="2"/>
  <c r="R557" i="2"/>
  <c r="P557" i="2"/>
  <c r="BI550" i="2"/>
  <c r="BH550" i="2"/>
  <c r="BG550" i="2"/>
  <c r="BF550" i="2"/>
  <c r="T550" i="2"/>
  <c r="R550" i="2"/>
  <c r="P550" i="2"/>
  <c r="BI544" i="2"/>
  <c r="BH544" i="2"/>
  <c r="BG544" i="2"/>
  <c r="BF544" i="2"/>
  <c r="T544" i="2"/>
  <c r="R544" i="2"/>
  <c r="P544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0" i="2"/>
  <c r="BH530" i="2"/>
  <c r="BG530" i="2"/>
  <c r="BF530" i="2"/>
  <c r="T530" i="2"/>
  <c r="R530" i="2"/>
  <c r="P530" i="2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0" i="2"/>
  <c r="BH500" i="2"/>
  <c r="BG500" i="2"/>
  <c r="BF500" i="2"/>
  <c r="T500" i="2"/>
  <c r="R500" i="2"/>
  <c r="P500" i="2"/>
  <c r="BI495" i="2"/>
  <c r="BH495" i="2"/>
  <c r="BG495" i="2"/>
  <c r="BF495" i="2"/>
  <c r="T495" i="2"/>
  <c r="R495" i="2"/>
  <c r="P495" i="2"/>
  <c r="BI490" i="2"/>
  <c r="BH490" i="2"/>
  <c r="BG490" i="2"/>
  <c r="BF490" i="2"/>
  <c r="T490" i="2"/>
  <c r="R490" i="2"/>
  <c r="P490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57" i="2"/>
  <c r="BH457" i="2"/>
  <c r="BG457" i="2"/>
  <c r="BF457" i="2"/>
  <c r="T457" i="2"/>
  <c r="R457" i="2"/>
  <c r="P457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R444" i="2"/>
  <c r="P444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9" i="2"/>
  <c r="BH429" i="2"/>
  <c r="BG429" i="2"/>
  <c r="BF429" i="2"/>
  <c r="T429" i="2"/>
  <c r="R429" i="2"/>
  <c r="P429" i="2"/>
  <c r="BI421" i="2"/>
  <c r="BH421" i="2"/>
  <c r="BG421" i="2"/>
  <c r="BF421" i="2"/>
  <c r="T421" i="2"/>
  <c r="R421" i="2"/>
  <c r="P421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05" i="2"/>
  <c r="BH405" i="2"/>
  <c r="BG405" i="2"/>
  <c r="BF405" i="2"/>
  <c r="T405" i="2"/>
  <c r="R405" i="2"/>
  <c r="P405" i="2"/>
  <c r="BI397" i="2"/>
  <c r="BH397" i="2"/>
  <c r="BG397" i="2"/>
  <c r="BF397" i="2"/>
  <c r="T397" i="2"/>
  <c r="R397" i="2"/>
  <c r="P397" i="2"/>
  <c r="BI389" i="2"/>
  <c r="BH389" i="2"/>
  <c r="BG389" i="2"/>
  <c r="BF389" i="2"/>
  <c r="T389" i="2"/>
  <c r="R389" i="2"/>
  <c r="P389" i="2"/>
  <c r="BI381" i="2"/>
  <c r="BH381" i="2"/>
  <c r="BG381" i="2"/>
  <c r="BF381" i="2"/>
  <c r="T381" i="2"/>
  <c r="R381" i="2"/>
  <c r="P381" i="2"/>
  <c r="BI373" i="2"/>
  <c r="BH373" i="2"/>
  <c r="BG373" i="2"/>
  <c r="BF373" i="2"/>
  <c r="T373" i="2"/>
  <c r="R373" i="2"/>
  <c r="P373" i="2"/>
  <c r="BI368" i="2"/>
  <c r="BH368" i="2"/>
  <c r="BG368" i="2"/>
  <c r="BF368" i="2"/>
  <c r="T368" i="2"/>
  <c r="R368" i="2"/>
  <c r="P368" i="2"/>
  <c r="BI359" i="2"/>
  <c r="BH359" i="2"/>
  <c r="BG359" i="2"/>
  <c r="BF359" i="2"/>
  <c r="T359" i="2"/>
  <c r="R359" i="2"/>
  <c r="P359" i="2"/>
  <c r="BI354" i="2"/>
  <c r="BH354" i="2"/>
  <c r="BG354" i="2"/>
  <c r="BF354" i="2"/>
  <c r="T354" i="2"/>
  <c r="R354" i="2"/>
  <c r="P354" i="2"/>
  <c r="BI348" i="2"/>
  <c r="BH348" i="2"/>
  <c r="BG348" i="2"/>
  <c r="BF348" i="2"/>
  <c r="T348" i="2"/>
  <c r="R348" i="2"/>
  <c r="P348" i="2"/>
  <c r="BI342" i="2"/>
  <c r="BH342" i="2"/>
  <c r="BG342" i="2"/>
  <c r="BF342" i="2"/>
  <c r="T342" i="2"/>
  <c r="R342" i="2"/>
  <c r="P342" i="2"/>
  <c r="BI336" i="2"/>
  <c r="BH336" i="2"/>
  <c r="BG336" i="2"/>
  <c r="BF336" i="2"/>
  <c r="T336" i="2"/>
  <c r="R336" i="2"/>
  <c r="P336" i="2"/>
  <c r="BI330" i="2"/>
  <c r="BH330" i="2"/>
  <c r="BG330" i="2"/>
  <c r="BF330" i="2"/>
  <c r="T330" i="2"/>
  <c r="R330" i="2"/>
  <c r="P330" i="2"/>
  <c r="BI319" i="2"/>
  <c r="BH319" i="2"/>
  <c r="BG319" i="2"/>
  <c r="BF319" i="2"/>
  <c r="T319" i="2"/>
  <c r="R319" i="2"/>
  <c r="P319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6" i="2"/>
  <c r="BH306" i="2"/>
  <c r="BG306" i="2"/>
  <c r="BF306" i="2"/>
  <c r="T306" i="2"/>
  <c r="R306" i="2"/>
  <c r="P306" i="2"/>
  <c r="BI298" i="2"/>
  <c r="BH298" i="2"/>
  <c r="BG298" i="2"/>
  <c r="BF298" i="2"/>
  <c r="T298" i="2"/>
  <c r="T297" i="2" s="1"/>
  <c r="R298" i="2"/>
  <c r="R297" i="2"/>
  <c r="P298" i="2"/>
  <c r="P297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2" i="2"/>
  <c r="BH282" i="2"/>
  <c r="BG282" i="2"/>
  <c r="BF282" i="2"/>
  <c r="T282" i="2"/>
  <c r="R282" i="2"/>
  <c r="P282" i="2"/>
  <c r="BI276" i="2"/>
  <c r="BH276" i="2"/>
  <c r="BG276" i="2"/>
  <c r="BF276" i="2"/>
  <c r="T276" i="2"/>
  <c r="R276" i="2"/>
  <c r="P276" i="2"/>
  <c r="BI270" i="2"/>
  <c r="BH270" i="2"/>
  <c r="BG270" i="2"/>
  <c r="BF270" i="2"/>
  <c r="T270" i="2"/>
  <c r="R270" i="2"/>
  <c r="P270" i="2"/>
  <c r="BI265" i="2"/>
  <c r="BH265" i="2"/>
  <c r="BG265" i="2"/>
  <c r="BF265" i="2"/>
  <c r="T265" i="2"/>
  <c r="R265" i="2"/>
  <c r="P265" i="2"/>
  <c r="BI260" i="2"/>
  <c r="BH260" i="2"/>
  <c r="BG260" i="2"/>
  <c r="BF260" i="2"/>
  <c r="T260" i="2"/>
  <c r="R260" i="2"/>
  <c r="P260" i="2"/>
  <c r="BI255" i="2"/>
  <c r="BH255" i="2"/>
  <c r="BG255" i="2"/>
  <c r="BF255" i="2"/>
  <c r="T255" i="2"/>
  <c r="R255" i="2"/>
  <c r="P255" i="2"/>
  <c r="BI249" i="2"/>
  <c r="BH249" i="2"/>
  <c r="BG249" i="2"/>
  <c r="BF249" i="2"/>
  <c r="T249" i="2"/>
  <c r="R249" i="2"/>
  <c r="P249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6" i="2"/>
  <c r="BH236" i="2"/>
  <c r="BG236" i="2"/>
  <c r="BF236" i="2"/>
  <c r="T236" i="2"/>
  <c r="R236" i="2"/>
  <c r="P236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1" i="2"/>
  <c r="BH191" i="2"/>
  <c r="BG191" i="2"/>
  <c r="BF191" i="2"/>
  <c r="T191" i="2"/>
  <c r="R191" i="2"/>
  <c r="P191" i="2"/>
  <c r="BI184" i="2"/>
  <c r="BH184" i="2"/>
  <c r="BG184" i="2"/>
  <c r="BF184" i="2"/>
  <c r="T184" i="2"/>
  <c r="R184" i="2"/>
  <c r="P184" i="2"/>
  <c r="BI176" i="2"/>
  <c r="BH176" i="2"/>
  <c r="BG176" i="2"/>
  <c r="BF176" i="2"/>
  <c r="T176" i="2"/>
  <c r="R176" i="2"/>
  <c r="P176" i="2"/>
  <c r="BI170" i="2"/>
  <c r="BH170" i="2"/>
  <c r="BG170" i="2"/>
  <c r="BF170" i="2"/>
  <c r="T170" i="2"/>
  <c r="R170" i="2"/>
  <c r="P170" i="2"/>
  <c r="BI165" i="2"/>
  <c r="BH165" i="2"/>
  <c r="BG165" i="2"/>
  <c r="BF165" i="2"/>
  <c r="T165" i="2"/>
  <c r="R165" i="2"/>
  <c r="P165" i="2"/>
  <c r="BI160" i="2"/>
  <c r="BH160" i="2"/>
  <c r="BG160" i="2"/>
  <c r="BF160" i="2"/>
  <c r="T160" i="2"/>
  <c r="R160" i="2"/>
  <c r="P160" i="2"/>
  <c r="BI154" i="2"/>
  <c r="BH154" i="2"/>
  <c r="BG154" i="2"/>
  <c r="BF154" i="2"/>
  <c r="T154" i="2"/>
  <c r="R154" i="2"/>
  <c r="P154" i="2"/>
  <c r="BI148" i="2"/>
  <c r="BH148" i="2"/>
  <c r="BG148" i="2"/>
  <c r="BF148" i="2"/>
  <c r="T148" i="2"/>
  <c r="R148" i="2"/>
  <c r="P148" i="2"/>
  <c r="BI142" i="2"/>
  <c r="BH142" i="2"/>
  <c r="BG142" i="2"/>
  <c r="BF142" i="2"/>
  <c r="T142" i="2"/>
  <c r="R142" i="2"/>
  <c r="P142" i="2"/>
  <c r="BI136" i="2"/>
  <c r="BH136" i="2"/>
  <c r="BG136" i="2"/>
  <c r="BF136" i="2"/>
  <c r="T136" i="2"/>
  <c r="R136" i="2"/>
  <c r="P136" i="2"/>
  <c r="BI130" i="2"/>
  <c r="BH130" i="2"/>
  <c r="BG130" i="2"/>
  <c r="BF130" i="2"/>
  <c r="T130" i="2"/>
  <c r="R130" i="2"/>
  <c r="P130" i="2"/>
  <c r="BI125" i="2"/>
  <c r="BH125" i="2"/>
  <c r="BG125" i="2"/>
  <c r="BF125" i="2"/>
  <c r="T125" i="2"/>
  <c r="R125" i="2"/>
  <c r="P125" i="2"/>
  <c r="BI120" i="2"/>
  <c r="BH120" i="2"/>
  <c r="BG120" i="2"/>
  <c r="BF120" i="2"/>
  <c r="T120" i="2"/>
  <c r="R120" i="2"/>
  <c r="P120" i="2"/>
  <c r="BI115" i="2"/>
  <c r="BH115" i="2"/>
  <c r="BG115" i="2"/>
  <c r="BF115" i="2"/>
  <c r="T115" i="2"/>
  <c r="R115" i="2"/>
  <c r="P115" i="2"/>
  <c r="BI110" i="2"/>
  <c r="BH110" i="2"/>
  <c r="BG110" i="2"/>
  <c r="BF110" i="2"/>
  <c r="T110" i="2"/>
  <c r="R110" i="2"/>
  <c r="P110" i="2"/>
  <c r="BI105" i="2"/>
  <c r="BH105" i="2"/>
  <c r="BG105" i="2"/>
  <c r="BF105" i="2"/>
  <c r="T105" i="2"/>
  <c r="R105" i="2"/>
  <c r="P105" i="2"/>
  <c r="BI100" i="2"/>
  <c r="BH100" i="2"/>
  <c r="BG100" i="2"/>
  <c r="BF100" i="2"/>
  <c r="T100" i="2"/>
  <c r="R100" i="2"/>
  <c r="P100" i="2"/>
  <c r="BI95" i="2"/>
  <c r="BH95" i="2"/>
  <c r="BG95" i="2"/>
  <c r="BF95" i="2"/>
  <c r="T95" i="2"/>
  <c r="R95" i="2"/>
  <c r="P95" i="2"/>
  <c r="J89" i="2"/>
  <c r="J88" i="2"/>
  <c r="F88" i="2"/>
  <c r="F86" i="2"/>
  <c r="E84" i="2"/>
  <c r="J55" i="2"/>
  <c r="J54" i="2"/>
  <c r="F54" i="2"/>
  <c r="F52" i="2"/>
  <c r="E50" i="2"/>
  <c r="J18" i="2"/>
  <c r="E18" i="2"/>
  <c r="F89" i="2" s="1"/>
  <c r="J17" i="2"/>
  <c r="J12" i="2"/>
  <c r="J52" i="2" s="1"/>
  <c r="E7" i="2"/>
  <c r="E82" i="2" s="1"/>
  <c r="L50" i="1"/>
  <c r="AM50" i="1"/>
  <c r="AM49" i="1"/>
  <c r="L49" i="1"/>
  <c r="AM47" i="1"/>
  <c r="L47" i="1"/>
  <c r="L45" i="1"/>
  <c r="L44" i="1"/>
  <c r="BK698" i="2"/>
  <c r="BK214" i="2"/>
  <c r="BK115" i="2"/>
  <c r="J939" i="2"/>
  <c r="J429" i="2"/>
  <c r="J853" i="2"/>
  <c r="BK282" i="2"/>
  <c r="BK276" i="2"/>
  <c r="BK915" i="2"/>
  <c r="J276" i="2"/>
  <c r="J414" i="2"/>
  <c r="J511" i="2"/>
  <c r="BK609" i="2"/>
  <c r="J230" i="2"/>
  <c r="J656" i="2"/>
  <c r="J466" i="2"/>
  <c r="BK1014" i="2"/>
  <c r="J236" i="2"/>
  <c r="J698" i="2"/>
  <c r="BK762" i="2"/>
  <c r="BK95" i="3"/>
  <c r="BK243" i="2"/>
  <c r="BK596" i="2"/>
  <c r="BK736" i="2"/>
  <c r="J241" i="2"/>
  <c r="BK160" i="2"/>
  <c r="J298" i="2"/>
  <c r="BK389" i="2"/>
  <c r="BK1050" i="2"/>
  <c r="BK260" i="2"/>
  <c r="BK879" i="2"/>
  <c r="J319" i="2"/>
  <c r="J381" i="2"/>
  <c r="J897" i="2"/>
  <c r="BK87" i="3"/>
  <c r="BK191" i="2"/>
  <c r="BK656" i="2"/>
  <c r="BK524" i="2"/>
  <c r="BK517" i="2"/>
  <c r="J991" i="2"/>
  <c r="J563" i="2"/>
  <c r="J852" i="2"/>
  <c r="BK505" i="2"/>
  <c r="BK142" i="2"/>
  <c r="J742" i="2"/>
  <c r="J602" i="2"/>
  <c r="BK704" i="2"/>
  <c r="BK500" i="2"/>
  <c r="BK105" i="2"/>
  <c r="BK576" i="2"/>
  <c r="BK447" i="2"/>
  <c r="BK130" i="2"/>
  <c r="BK628" i="2"/>
  <c r="J861" i="2"/>
  <c r="J544" i="2"/>
  <c r="BK495" i="2"/>
  <c r="J405" i="2"/>
  <c r="BK511" i="2"/>
  <c r="J855" i="2"/>
  <c r="J260" i="2"/>
  <c r="BK788" i="2"/>
  <c r="J1006" i="2"/>
  <c r="J517" i="2"/>
  <c r="BK90" i="3"/>
  <c r="BK342" i="2"/>
  <c r="J348" i="2"/>
  <c r="BK230" i="2"/>
  <c r="J851" i="2"/>
  <c r="J518" i="2"/>
  <c r="J716" i="2"/>
  <c r="J637" i="2"/>
  <c r="BK676" i="2"/>
  <c r="J313" i="2"/>
  <c r="BK176" i="2"/>
  <c r="BK255" i="2"/>
  <c r="BK506" i="2"/>
  <c r="J342" i="2"/>
  <c r="J640" i="2"/>
  <c r="J655" i="2"/>
  <c r="J90" i="3"/>
  <c r="J115" i="2"/>
  <c r="J368" i="2"/>
  <c r="J176" i="2"/>
  <c r="BK927" i="2"/>
  <c r="J719" i="2"/>
  <c r="BK530" i="2"/>
  <c r="J1035" i="2"/>
  <c r="J214" i="2"/>
  <c r="BK432" i="2"/>
  <c r="J142" i="2"/>
  <c r="BK1006" i="2"/>
  <c r="J952" i="2"/>
  <c r="BK742" i="2"/>
  <c r="J330" i="2"/>
  <c r="BK733" i="2"/>
  <c r="BK824" i="2"/>
  <c r="BK330" i="2"/>
  <c r="BK909" i="2"/>
  <c r="J891" i="2"/>
  <c r="J631" i="2"/>
  <c r="J184" i="2"/>
  <c r="BK1040" i="2"/>
  <c r="BK148" i="2"/>
  <c r="BK861" i="2"/>
  <c r="J713" i="2"/>
  <c r="BK634" i="2"/>
  <c r="J1050" i="2"/>
  <c r="BK464" i="2"/>
  <c r="J978" i="2"/>
  <c r="J475" i="2"/>
  <c r="J201" i="2"/>
  <c r="BK483" i="2"/>
  <c r="J589" i="2"/>
  <c r="J1029" i="2"/>
  <c r="J958" i="2"/>
  <c r="J756" i="2"/>
  <c r="BK756" i="2"/>
  <c r="J160" i="2"/>
  <c r="BK313" i="2"/>
  <c r="BK637" i="2"/>
  <c r="BK209" i="2"/>
  <c r="BK490" i="2"/>
  <c r="BK663" i="2"/>
  <c r="J490" i="2"/>
  <c r="J1000" i="2"/>
  <c r="BK885" i="2"/>
  <c r="J98" i="3"/>
  <c r="J628" i="2"/>
  <c r="BK290" i="2"/>
  <c r="J854" i="2"/>
  <c r="BK95" i="2"/>
  <c r="BK249" i="2"/>
  <c r="BK730" i="2"/>
  <c r="BK1044" i="2"/>
  <c r="BK897" i="2"/>
  <c r="J389" i="2"/>
  <c r="J921" i="2"/>
  <c r="J634" i="2"/>
  <c r="J557" i="2"/>
  <c r="BK354" i="2"/>
  <c r="J198" i="2"/>
  <c r="BK557" i="2"/>
  <c r="J154" i="2"/>
  <c r="BK1019" i="2"/>
  <c r="BK722" i="2"/>
  <c r="BK397" i="2"/>
  <c r="BK851" i="2"/>
  <c r="BK412" i="2"/>
  <c r="J95" i="2"/>
  <c r="BK226" i="2"/>
  <c r="J704" i="2"/>
  <c r="BK405" i="2"/>
  <c r="BK744" i="2"/>
  <c r="J776" i="2"/>
  <c r="BK359" i="2"/>
  <c r="BK184" i="2"/>
  <c r="J846" i="2"/>
  <c r="BK170" i="2"/>
  <c r="BK198" i="2"/>
  <c r="J293" i="2"/>
  <c r="J354" i="2"/>
  <c r="J885" i="2"/>
  <c r="J945" i="2"/>
  <c r="J450" i="2"/>
  <c r="J873" i="2"/>
  <c r="BK921" i="2"/>
  <c r="BK1029" i="2"/>
  <c r="J903" i="2"/>
  <c r="BK589" i="2"/>
  <c r="J836" i="2"/>
  <c r="J136" i="2"/>
  <c r="J530" i="2"/>
  <c r="J148" i="2"/>
  <c r="BK776" i="2"/>
  <c r="BK435" i="2"/>
  <c r="J373" i="2"/>
  <c r="BK414" i="2"/>
  <c r="J933" i="2"/>
  <c r="J537" i="2"/>
  <c r="J1019" i="2"/>
  <c r="J689" i="2"/>
  <c r="J249" i="2"/>
  <c r="J687" i="2"/>
  <c r="J412" i="2"/>
  <c r="BK319" i="2"/>
  <c r="J432" i="2"/>
  <c r="J582" i="2"/>
  <c r="BK853" i="2"/>
  <c r="BK100" i="2"/>
  <c r="J120" i="2"/>
  <c r="J306" i="2"/>
  <c r="J984" i="2"/>
  <c r="BK631" i="2"/>
  <c r="BK971" i="2"/>
  <c r="BK457" i="2"/>
  <c r="J536" i="2"/>
  <c r="J495" i="2"/>
  <c r="BK537" i="2"/>
  <c r="BK687" i="2"/>
  <c r="J965" i="2"/>
  <c r="BK165" i="2"/>
  <c r="BK965" i="2"/>
  <c r="BK640" i="2"/>
  <c r="J971" i="2"/>
  <c r="J105" i="2"/>
  <c r="BK381" i="2"/>
  <c r="BK641" i="2"/>
  <c r="J550" i="2"/>
  <c r="BK265" i="2"/>
  <c r="J523" i="2"/>
  <c r="BK719" i="2"/>
  <c r="J311" i="2"/>
  <c r="J722" i="2"/>
  <c r="J444" i="2"/>
  <c r="J476" i="2"/>
  <c r="BK570" i="2"/>
  <c r="J1014" i="2"/>
  <c r="BK293" i="2"/>
  <c r="BK800" i="2"/>
  <c r="J421" i="2"/>
  <c r="BK891" i="2"/>
  <c r="BK93" i="3"/>
  <c r="BK939" i="2"/>
  <c r="BK713" i="2"/>
  <c r="J95" i="3"/>
  <c r="BK984" i="2"/>
  <c r="BK873" i="2"/>
  <c r="J265" i="2"/>
  <c r="J609" i="2"/>
  <c r="J879" i="2"/>
  <c r="J290" i="2"/>
  <c r="J625" i="2"/>
  <c r="J915" i="2"/>
  <c r="J682" i="2"/>
  <c r="J453" i="2"/>
  <c r="J243" i="2"/>
  <c r="BK98" i="3"/>
  <c r="J130" i="2"/>
  <c r="J788" i="2"/>
  <c r="BK125" i="2"/>
  <c r="BK536" i="2"/>
  <c r="J93" i="3"/>
  <c r="BK306" i="2"/>
  <c r="BK444" i="2"/>
  <c r="J641" i="2"/>
  <c r="BK846" i="2"/>
  <c r="BK373" i="2"/>
  <c r="BK154" i="2"/>
  <c r="J484" i="2"/>
  <c r="BK750" i="2"/>
  <c r="BK311" i="2"/>
  <c r="BK958" i="2"/>
  <c r="BK453" i="2"/>
  <c r="BK602" i="2"/>
  <c r="BK110" i="2"/>
  <c r="J512" i="2"/>
  <c r="J596" i="2"/>
  <c r="BK1025" i="2"/>
  <c r="J670" i="2"/>
  <c r="BK550" i="2"/>
  <c r="J336" i="2"/>
  <c r="J226" i="2"/>
  <c r="J500" i="2"/>
  <c r="J87" i="3"/>
  <c r="J464" i="2"/>
  <c r="J1044" i="2"/>
  <c r="BK855" i="2"/>
  <c r="J663" i="2"/>
  <c r="BK952" i="2"/>
  <c r="BK933" i="2"/>
  <c r="BK136" i="2"/>
  <c r="BK625" i="2"/>
  <c r="BK421" i="2"/>
  <c r="J1025" i="2"/>
  <c r="BK689" i="2"/>
  <c r="BK241" i="2"/>
  <c r="J506" i="2"/>
  <c r="BK336" i="2"/>
  <c r="BK466" i="2"/>
  <c r="BK429" i="2"/>
  <c r="BK991" i="2"/>
  <c r="BK523" i="2"/>
  <c r="J125" i="2"/>
  <c r="BK978" i="2"/>
  <c r="BK544" i="2"/>
  <c r="J812" i="2"/>
  <c r="BK298" i="2"/>
  <c r="J447" i="2"/>
  <c r="J457" i="2"/>
  <c r="BK682" i="2"/>
  <c r="J800" i="2"/>
  <c r="J730" i="2"/>
  <c r="J282" i="2"/>
  <c r="J170" i="2"/>
  <c r="J483" i="2"/>
  <c r="BK484" i="2"/>
  <c r="J359" i="2"/>
  <c r="BK852" i="2"/>
  <c r="BK582" i="2"/>
  <c r="J538" i="2"/>
  <c r="J576" i="2"/>
  <c r="BK1035" i="2"/>
  <c r="BK1000" i="2"/>
  <c r="J570" i="2"/>
  <c r="J435" i="2"/>
  <c r="J165" i="2"/>
  <c r="J927" i="2"/>
  <c r="BK512" i="2"/>
  <c r="BK903" i="2"/>
  <c r="J397" i="2"/>
  <c r="AS54" i="1"/>
  <c r="J733" i="2"/>
  <c r="BK945" i="2"/>
  <c r="J110" i="2"/>
  <c r="BK854" i="2"/>
  <c r="J1040" i="2"/>
  <c r="J524" i="2"/>
  <c r="J191" i="2"/>
  <c r="BK812" i="2"/>
  <c r="BK655" i="2"/>
  <c r="BK368" i="2"/>
  <c r="J750" i="2"/>
  <c r="BK670" i="2"/>
  <c r="BK270" i="2"/>
  <c r="J209" i="2"/>
  <c r="J100" i="2"/>
  <c r="BK201" i="2"/>
  <c r="BK120" i="2"/>
  <c r="BK450" i="2"/>
  <c r="BK476" i="2"/>
  <c r="J270" i="2"/>
  <c r="BK236" i="2"/>
  <c r="J824" i="2"/>
  <c r="J762" i="2"/>
  <c r="BK518" i="2"/>
  <c r="BK836" i="2"/>
  <c r="J736" i="2"/>
  <c r="J255" i="2"/>
  <c r="J505" i="2"/>
  <c r="BK348" i="2"/>
  <c r="BK475" i="2"/>
  <c r="BK563" i="2"/>
  <c r="J909" i="2"/>
  <c r="BK716" i="2"/>
  <c r="J676" i="2"/>
  <c r="J744" i="2"/>
  <c r="BK538" i="2"/>
  <c r="R556" i="2" l="1"/>
  <c r="T94" i="2"/>
  <c r="T305" i="2"/>
  <c r="BK456" i="2"/>
  <c r="J456" i="2" s="1"/>
  <c r="J65" i="2" s="1"/>
  <c r="T1028" i="2"/>
  <c r="T1027" i="2"/>
  <c r="BK312" i="2"/>
  <c r="J312" i="2"/>
  <c r="J64" i="2"/>
  <c r="T951" i="2"/>
  <c r="P1043" i="2"/>
  <c r="P1042" i="2"/>
  <c r="BK94" i="2"/>
  <c r="J94" i="2" s="1"/>
  <c r="J61" i="2" s="1"/>
  <c r="P305" i="2"/>
  <c r="P456" i="2"/>
  <c r="T556" i="2"/>
  <c r="BK92" i="3"/>
  <c r="J92" i="3"/>
  <c r="J63" i="3"/>
  <c r="R94" i="2"/>
  <c r="R305" i="2"/>
  <c r="T456" i="2"/>
  <c r="P1028" i="2"/>
  <c r="P1027" i="2" s="1"/>
  <c r="R92" i="3"/>
  <c r="R85" i="3" s="1"/>
  <c r="R84" i="3" s="1"/>
  <c r="R312" i="2"/>
  <c r="BK951" i="2"/>
  <c r="J951" i="2"/>
  <c r="J67" i="2"/>
  <c r="BK1043" i="2"/>
  <c r="J1043" i="2"/>
  <c r="J72" i="2"/>
  <c r="P92" i="3"/>
  <c r="P85" i="3" s="1"/>
  <c r="P84" i="3" s="1"/>
  <c r="AU56" i="1" s="1"/>
  <c r="P94" i="2"/>
  <c r="BK305" i="2"/>
  <c r="J305" i="2" s="1"/>
  <c r="J63" i="2" s="1"/>
  <c r="R456" i="2"/>
  <c r="R1028" i="2"/>
  <c r="R1027" i="2"/>
  <c r="T92" i="3"/>
  <c r="T85" i="3" s="1"/>
  <c r="T84" i="3" s="1"/>
  <c r="P556" i="2"/>
  <c r="BK1028" i="2"/>
  <c r="BK1027" i="2"/>
  <c r="J1027" i="2"/>
  <c r="J69" i="2" s="1"/>
  <c r="BK556" i="2"/>
  <c r="J556" i="2"/>
  <c r="J66" i="2" s="1"/>
  <c r="T1043" i="2"/>
  <c r="T1042" i="2"/>
  <c r="P312" i="2"/>
  <c r="P951" i="2"/>
  <c r="T312" i="2"/>
  <c r="R951" i="2"/>
  <c r="R1043" i="2"/>
  <c r="R1042" i="2"/>
  <c r="BK86" i="3"/>
  <c r="J86" i="3"/>
  <c r="J61" i="3"/>
  <c r="BK89" i="3"/>
  <c r="J89" i="3"/>
  <c r="J62" i="3"/>
  <c r="BK297" i="2"/>
  <c r="J297" i="2" s="1"/>
  <c r="J62" i="2" s="1"/>
  <c r="BK1024" i="2"/>
  <c r="J1024" i="2"/>
  <c r="J68" i="2"/>
  <c r="BK97" i="3"/>
  <c r="J97" i="3"/>
  <c r="J64" i="3"/>
  <c r="J1028" i="2"/>
  <c r="J70" i="2"/>
  <c r="BK1042" i="2"/>
  <c r="J1042" i="2"/>
  <c r="J71" i="2" s="1"/>
  <c r="E48" i="3"/>
  <c r="BE87" i="3"/>
  <c r="J52" i="3"/>
  <c r="F81" i="3"/>
  <c r="BE98" i="3"/>
  <c r="BE95" i="3"/>
  <c r="BE90" i="3"/>
  <c r="BE93" i="3"/>
  <c r="F55" i="2"/>
  <c r="BE115" i="2"/>
  <c r="BE142" i="2"/>
  <c r="BE165" i="2"/>
  <c r="BE201" i="2"/>
  <c r="BE226" i="2"/>
  <c r="BE453" i="2"/>
  <c r="BE95" i="2"/>
  <c r="BE136" i="2"/>
  <c r="BE160" i="2"/>
  <c r="BE276" i="2"/>
  <c r="BE311" i="2"/>
  <c r="BE359" i="2"/>
  <c r="BE397" i="2"/>
  <c r="BE405" i="2"/>
  <c r="BE457" i="2"/>
  <c r="BE230" i="2"/>
  <c r="BE348" i="2"/>
  <c r="BE373" i="2"/>
  <c r="BE464" i="2"/>
  <c r="BE476" i="2"/>
  <c r="BE511" i="2"/>
  <c r="BE536" i="2"/>
  <c r="BE851" i="2"/>
  <c r="E48" i="2"/>
  <c r="J86" i="2"/>
  <c r="BE125" i="2"/>
  <c r="BE148" i="2"/>
  <c r="BE191" i="2"/>
  <c r="BE260" i="2"/>
  <c r="BE293" i="2"/>
  <c r="BE336" i="2"/>
  <c r="BE368" i="2"/>
  <c r="BE429" i="2"/>
  <c r="BE475" i="2"/>
  <c r="BE500" i="2"/>
  <c r="BE512" i="2"/>
  <c r="BE524" i="2"/>
  <c r="BE538" i="2"/>
  <c r="BE909" i="2"/>
  <c r="BE105" i="2"/>
  <c r="BE130" i="2"/>
  <c r="BE243" i="2"/>
  <c r="BE517" i="2"/>
  <c r="BE609" i="2"/>
  <c r="BE656" i="2"/>
  <c r="BE733" i="2"/>
  <c r="BE984" i="2"/>
  <c r="BE184" i="2"/>
  <c r="BE298" i="2"/>
  <c r="BE381" i="2"/>
  <c r="BE447" i="2"/>
  <c r="BE505" i="2"/>
  <c r="BE523" i="2"/>
  <c r="BE682" i="2"/>
  <c r="BE704" i="2"/>
  <c r="BE713" i="2"/>
  <c r="BE736" i="2"/>
  <c r="BE744" i="2"/>
  <c r="BE756" i="2"/>
  <c r="BE762" i="2"/>
  <c r="BE776" i="2"/>
  <c r="BE812" i="2"/>
  <c r="BE852" i="2"/>
  <c r="BE170" i="2"/>
  <c r="BE198" i="2"/>
  <c r="BE330" i="2"/>
  <c r="BE483" i="2"/>
  <c r="BE495" i="2"/>
  <c r="BE506" i="2"/>
  <c r="BE537" i="2"/>
  <c r="BE544" i="2"/>
  <c r="BE596" i="2"/>
  <c r="BE640" i="2"/>
  <c r="BE676" i="2"/>
  <c r="BE719" i="2"/>
  <c r="BE853" i="2"/>
  <c r="BE885" i="2"/>
  <c r="BE915" i="2"/>
  <c r="BE965" i="2"/>
  <c r="BE971" i="2"/>
  <c r="BE978" i="2"/>
  <c r="BE991" i="2"/>
  <c r="BE154" i="2"/>
  <c r="BE214" i="2"/>
  <c r="BE236" i="2"/>
  <c r="BE354" i="2"/>
  <c r="BE412" i="2"/>
  <c r="BE530" i="2"/>
  <c r="BE716" i="2"/>
  <c r="BE722" i="2"/>
  <c r="BE730" i="2"/>
  <c r="BE750" i="2"/>
  <c r="BE788" i="2"/>
  <c r="BE800" i="2"/>
  <c r="BE249" i="2"/>
  <c r="BE290" i="2"/>
  <c r="BE313" i="2"/>
  <c r="BE490" i="2"/>
  <c r="BE563" i="2"/>
  <c r="BE576" i="2"/>
  <c r="BE625" i="2"/>
  <c r="BE628" i="2"/>
  <c r="BE663" i="2"/>
  <c r="BE742" i="2"/>
  <c r="BE836" i="2"/>
  <c r="BE873" i="2"/>
  <c r="BE891" i="2"/>
  <c r="BE897" i="2"/>
  <c r="BE933" i="2"/>
  <c r="BE939" i="2"/>
  <c r="BE958" i="2"/>
  <c r="BE110" i="2"/>
  <c r="BE265" i="2"/>
  <c r="BE306" i="2"/>
  <c r="BE414" i="2"/>
  <c r="BE432" i="2"/>
  <c r="BE444" i="2"/>
  <c r="BE466" i="2"/>
  <c r="BE484" i="2"/>
  <c r="BE570" i="2"/>
  <c r="BE582" i="2"/>
  <c r="BE641" i="2"/>
  <c r="BE903" i="2"/>
  <c r="BE921" i="2"/>
  <c r="BE952" i="2"/>
  <c r="BE1000" i="2"/>
  <c r="BE176" i="2"/>
  <c r="BE209" i="2"/>
  <c r="BE389" i="2"/>
  <c r="BE435" i="2"/>
  <c r="BE518" i="2"/>
  <c r="BE557" i="2"/>
  <c r="BE589" i="2"/>
  <c r="BE631" i="2"/>
  <c r="BE637" i="2"/>
  <c r="BE854" i="2"/>
  <c r="BE855" i="2"/>
  <c r="BE945" i="2"/>
  <c r="BE1006" i="2"/>
  <c r="BE1025" i="2"/>
  <c r="BE1029" i="2"/>
  <c r="BE1035" i="2"/>
  <c r="BE100" i="2"/>
  <c r="BE120" i="2"/>
  <c r="BE241" i="2"/>
  <c r="BE255" i="2"/>
  <c r="BE270" i="2"/>
  <c r="BE282" i="2"/>
  <c r="BE319" i="2"/>
  <c r="BE342" i="2"/>
  <c r="BE421" i="2"/>
  <c r="BE450" i="2"/>
  <c r="BE550" i="2"/>
  <c r="BE602" i="2"/>
  <c r="BE634" i="2"/>
  <c r="BE655" i="2"/>
  <c r="BE670" i="2"/>
  <c r="BE687" i="2"/>
  <c r="BE689" i="2"/>
  <c r="BE698" i="2"/>
  <c r="BE824" i="2"/>
  <c r="BE846" i="2"/>
  <c r="BE861" i="2"/>
  <c r="BE879" i="2"/>
  <c r="BE927" i="2"/>
  <c r="BE1014" i="2"/>
  <c r="BE1019" i="2"/>
  <c r="BE1040" i="2"/>
  <c r="BE1044" i="2"/>
  <c r="BE1050" i="2"/>
  <c r="F36" i="2"/>
  <c r="BC55" i="1" s="1"/>
  <c r="F37" i="2"/>
  <c r="BD55" i="1" s="1"/>
  <c r="F36" i="3"/>
  <c r="BC56" i="1" s="1"/>
  <c r="J34" i="2"/>
  <c r="AW55" i="1" s="1"/>
  <c r="F34" i="3"/>
  <c r="BA56" i="1"/>
  <c r="F34" i="2"/>
  <c r="BA55" i="1" s="1"/>
  <c r="J34" i="3"/>
  <c r="AW56" i="1"/>
  <c r="F35" i="3"/>
  <c r="BB56" i="1" s="1"/>
  <c r="F37" i="3"/>
  <c r="BD56" i="1" s="1"/>
  <c r="F35" i="2"/>
  <c r="BB55" i="1" s="1"/>
  <c r="P93" i="2" l="1"/>
  <c r="P92" i="2"/>
  <c r="AU55" i="1"/>
  <c r="AU54" i="1" s="1"/>
  <c r="R93" i="2"/>
  <c r="R92" i="2"/>
  <c r="T93" i="2"/>
  <c r="T92" i="2"/>
  <c r="BK93" i="2"/>
  <c r="J93" i="2"/>
  <c r="J60" i="2"/>
  <c r="BK85" i="3"/>
  <c r="J85" i="3" s="1"/>
  <c r="J60" i="3" s="1"/>
  <c r="BK92" i="2"/>
  <c r="J92" i="2"/>
  <c r="J59" i="2"/>
  <c r="F33" i="3"/>
  <c r="AZ56" i="1" s="1"/>
  <c r="BD54" i="1"/>
  <c r="W33" i="1" s="1"/>
  <c r="J33" i="3"/>
  <c r="AV56" i="1"/>
  <c r="AT56" i="1"/>
  <c r="J33" i="2"/>
  <c r="AV55" i="1"/>
  <c r="AT55" i="1"/>
  <c r="BA54" i="1"/>
  <c r="W30" i="1"/>
  <c r="F33" i="2"/>
  <c r="AZ55" i="1" s="1"/>
  <c r="BB54" i="1"/>
  <c r="AX54" i="1"/>
  <c r="BC54" i="1"/>
  <c r="W32" i="1"/>
  <c r="BK84" i="3" l="1"/>
  <c r="J84" i="3"/>
  <c r="J59" i="3"/>
  <c r="AY54" i="1"/>
  <c r="AW54" i="1"/>
  <c r="AK30" i="1"/>
  <c r="AZ54" i="1"/>
  <c r="W29" i="1"/>
  <c r="J30" i="2"/>
  <c r="AG55" i="1"/>
  <c r="W31" i="1"/>
  <c r="J39" i="2" l="1"/>
  <c r="AN55" i="1"/>
  <c r="J30" i="3"/>
  <c r="AG56" i="1"/>
  <c r="AV54" i="1"/>
  <c r="AK29" i="1"/>
  <c r="J39" i="3" l="1"/>
  <c r="AN56" i="1"/>
  <c r="AG54" i="1"/>
  <c r="AK26" i="1"/>
  <c r="AK35" i="1"/>
  <c r="AT54" i="1"/>
  <c r="AN54" i="1" l="1"/>
</calcChain>
</file>

<file path=xl/sharedStrings.xml><?xml version="1.0" encoding="utf-8"?>
<sst xmlns="http://schemas.openxmlformats.org/spreadsheetml/2006/main" count="11075" uniqueCount="1550">
  <si>
    <t>Export Komplet</t>
  </si>
  <si>
    <t>VZ</t>
  </si>
  <si>
    <t>2.0</t>
  </si>
  <si>
    <t>ZAMOK</t>
  </si>
  <si>
    <t>False</t>
  </si>
  <si>
    <t>{5ae57855-48d9-4c81-b6f1-d78efad22b39}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</si>
  <si>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</si>
  <si>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</si>
  <si>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</si>
  <si>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</si>
  <si>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</si>
  <si>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</si>
  <si>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</si>
  <si>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</si>
  <si>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R22-012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</si>
  <si>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</si>
  <si>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</si>
  <si>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chodníku a vedlejších ploch ul. Žižkova a Čsl. armády</t>
  </si>
  <si>
    <t>KSO:</t>
  </si>
  <si>
    <t>822 29</t>
  </si>
  <si>
    <t>CC-CZ:</t>
  </si>
  <si>
    <t>21121</t>
  </si>
  <si>
    <t>Místo:</t>
  </si>
  <si>
    <t>Dobříš</t>
  </si>
  <si>
    <t>Datum:</t>
  </si>
  <si>
    <t>22. 6. 2022</t>
  </si>
  <si>
    <t>CZ-CPV:</t>
  </si>
  <si>
    <t>45000000-7</t>
  </si>
  <si>
    <t>CZ-CPA:</t>
  </si>
  <si>
    <t>42.11.10</t>
  </si>
  <si>
    <t>Zadavatel:</t>
  </si>
  <si>
    <t>IČ:</t>
  </si>
  <si>
    <t/>
  </si>
  <si>
    <t>Město Dobříš, Mírové nám. 119, Dobříš</t>
  </si>
  <si>
    <t>DIČ:</t>
  </si>
  <si>
    <t>Uchazeč:</t>
  </si>
  <si>
    <t>Vyplň údaj</t>
  </si>
  <si>
    <t>Projektant:</t>
  </si>
  <si>
    <t>DOPAS s.r.o.</t>
  </si>
  <si>
    <t>True</t>
  </si>
  <si>
    <t>Zpracovatel:</t>
  </si>
  <si>
    <t>L. Štuller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</si>
  <si>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</si>
  <si>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</si>
  <si>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</si>
  <si>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</si>
  <si>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</si>
  <si>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</si>
  <si>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</si>
  <si>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</si>
  <si>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</si>
  <si>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</si>
  <si>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</si>
  <si>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</si>
  <si>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</si>
  <si>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</si>
  <si>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</si>
  <si>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</si>
  <si>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</si>
  <si>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</si>
  <si>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</si>
  <si>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</si>
  <si>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</si>
  <si>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</si>
  <si>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</si>
  <si>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</si>
  <si>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</si>
  <si>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</si>
  <si>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</si>
  <si>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</si>
  <si>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</si>
  <si>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</si>
  <si>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</si>
  <si>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</si>
  <si>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</si>
  <si>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</si>
  <si>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</si>
  <si>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</si>
  <si>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</si>
  <si>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</si>
  <si>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</si>
  <si>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</si>
  <si>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</si>
  <si>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</si>
  <si>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 a zpevněné plochy</t>
  </si>
  <si>
    <t>STA</t>
  </si>
  <si>
    <t>1</t>
  </si>
  <si>
    <t>{40ab6060-b257-4aef-8272-b75591f9064e}</t>
  </si>
  <si>
    <t>2</t>
  </si>
  <si>
    <t>VON</t>
  </si>
  <si>
    <t>Vedlejší a ostatní náklady</t>
  </si>
  <si>
    <t>{7e28cb2c-200c-4dd4-a4f4-95f0c520533e}</t>
  </si>
  <si>
    <t>SKL_4</t>
  </si>
  <si>
    <t>Komunikace - povrch asfalt - plná skladba</t>
  </si>
  <si>
    <t>m2</t>
  </si>
  <si>
    <t>49,43</t>
  </si>
  <si>
    <t>3</t>
  </si>
  <si>
    <t>SKL_4_NAP</t>
  </si>
  <si>
    <t>Komunikace - povrch asfalt - napojení přes odskoky</t>
  </si>
  <si>
    <t>78,31</t>
  </si>
  <si>
    <t>KRYCÍ LIST SOUPISU PRACÍ</t>
  </si>
  <si>
    <t>SKL_4_FRÉZA</t>
  </si>
  <si>
    <t>Komunikace - povrch asfalt - frézování obrusné + ložné vrstvy</t>
  </si>
  <si>
    <t>37,39</t>
  </si>
  <si>
    <t>SKL_3_PS</t>
  </si>
  <si>
    <t>Parkovací stání - povrch betonová dlažba</t>
  </si>
  <si>
    <t>34,75</t>
  </si>
  <si>
    <t>SKL_3_VJEZD</t>
  </si>
  <si>
    <t>Vjezd - provrch betonová dlažba</t>
  </si>
  <si>
    <t>203,5</t>
  </si>
  <si>
    <t>SKL_1</t>
  </si>
  <si>
    <t>Chodník - povrch betonová dlažba</t>
  </si>
  <si>
    <t>157,87</t>
  </si>
  <si>
    <t>Objekt:</t>
  </si>
  <si>
    <t>SKL_1_PŘEDL</t>
  </si>
  <si>
    <t>Chodník - povrch betonová dlažba - předláždění</t>
  </si>
  <si>
    <t>2,35</t>
  </si>
  <si>
    <t>SO 101 - Komunikace a zpevněné plochy</t>
  </si>
  <si>
    <t>SKL_2</t>
  </si>
  <si>
    <t>Chodník - povrch asfalt</t>
  </si>
  <si>
    <t>8,75</t>
  </si>
  <si>
    <t>SKL_2_NAP</t>
  </si>
  <si>
    <t>Chodník - povrch asfalt - napojení na stávající stav</t>
  </si>
  <si>
    <t>3,18</t>
  </si>
  <si>
    <t>SKL_3_HMDL</t>
  </si>
  <si>
    <t>Vjezd - povrch betonová hmatná dlažba</t>
  </si>
  <si>
    <t>8,36</t>
  </si>
  <si>
    <t>SKL_3_UMVL</t>
  </si>
  <si>
    <t>Vjezd - povrch betonová dlažba - umělá vodící linie</t>
  </si>
  <si>
    <t>3,12</t>
  </si>
  <si>
    <t>SKL_1_HMDL</t>
  </si>
  <si>
    <t>Chodník - povrch betonová hmatná dlažba</t>
  </si>
  <si>
    <t>21,32</t>
  </si>
  <si>
    <t>KAČÍREK</t>
  </si>
  <si>
    <t>Povrchová úprava násypem kačírku</t>
  </si>
  <si>
    <t>36,5</t>
  </si>
  <si>
    <t>ZELEŇ</t>
  </si>
  <si>
    <t>Zeleň - travnatá plocha</t>
  </si>
  <si>
    <t>175,3</t>
  </si>
  <si>
    <t>UV</t>
  </si>
  <si>
    <t>Uliční vpusť</t>
  </si>
  <si>
    <t>kus</t>
  </si>
  <si>
    <t>DRENÁŽ</t>
  </si>
  <si>
    <t>Odvodnění pláně drenáží DN 150</t>
  </si>
  <si>
    <t>m</t>
  </si>
  <si>
    <t>13,73</t>
  </si>
  <si>
    <t>UV_PŘÍPOJKA</t>
  </si>
  <si>
    <t>Přípojka UV DN 200 a žlabu</t>
  </si>
  <si>
    <t>18,68</t>
  </si>
  <si>
    <t>OBR_50_200</t>
  </si>
  <si>
    <t>Parkový betonový obrubník 50x200 mm</t>
  </si>
  <si>
    <t>98,4</t>
  </si>
  <si>
    <t>OBR_15_250</t>
  </si>
  <si>
    <t>Silniční betonový obrubník 150x250 mm</t>
  </si>
  <si>
    <t>74,16</t>
  </si>
  <si>
    <t>OBR_150_150</t>
  </si>
  <si>
    <t>Silniční betonový obrubník nájezdový 150x150 mm</t>
  </si>
  <si>
    <t>37,13</t>
  </si>
  <si>
    <t>OBR_150x250_NÁBĚH</t>
  </si>
  <si>
    <t>Silniční betonový obrubník náběhový 150x250 mm</t>
  </si>
  <si>
    <t>OBR_80_250</t>
  </si>
  <si>
    <t>Parkový betonový obrubník 80x250 mm</t>
  </si>
  <si>
    <t>54,29</t>
  </si>
  <si>
    <t>OBR_130_250</t>
  </si>
  <si>
    <t>Parkový kamenný obrubník 130x250 mm (krajník)</t>
  </si>
  <si>
    <t>31,43</t>
  </si>
  <si>
    <t>NOP_FÓLIE</t>
  </si>
  <si>
    <t>Izolace nopovou fólií (podél oplocení a garáží)</t>
  </si>
  <si>
    <t>87,27</t>
  </si>
  <si>
    <t>SAN_PODEZD</t>
  </si>
  <si>
    <t>Sanace podezdívky (v případě potřeby)</t>
  </si>
  <si>
    <t>16</t>
  </si>
  <si>
    <t>CHRÁNIČKA</t>
  </si>
  <si>
    <t>Chránička kabelu NN</t>
  </si>
  <si>
    <t>20,38</t>
  </si>
  <si>
    <t>B_asfalt_komunikace</t>
  </si>
  <si>
    <t>Bourání asfaltové komunikace a vjezdů</t>
  </si>
  <si>
    <t>421,92</t>
  </si>
  <si>
    <t>B_fréza</t>
  </si>
  <si>
    <t>Frézování obrusné + ložné asfaltové vrstvy</t>
  </si>
  <si>
    <t>B_asfalt_chodník</t>
  </si>
  <si>
    <t>Bourání asfaltového chodníku</t>
  </si>
  <si>
    <t>138,66</t>
  </si>
  <si>
    <t>B_zeleň</t>
  </si>
  <si>
    <t>Bourání původní zeleně</t>
  </si>
  <si>
    <t>228,54</t>
  </si>
  <si>
    <t>B_bet_dl_chodník</t>
  </si>
  <si>
    <t>Bourání betonové dlažby chodníků a vjezdů</t>
  </si>
  <si>
    <t>8,8</t>
  </si>
  <si>
    <t>B_beton_plochy</t>
  </si>
  <si>
    <t>Bourání betonové plochy v komunikaci</t>
  </si>
  <si>
    <t>5,81</t>
  </si>
  <si>
    <t>B_OBR_kamenný</t>
  </si>
  <si>
    <t>Bourání kamenného obrubníku (krajníku)</t>
  </si>
  <si>
    <t>105,53</t>
  </si>
  <si>
    <t>B_OBR_150</t>
  </si>
  <si>
    <t>Bourání betonového obrubníku š. 150 mm</t>
  </si>
  <si>
    <t>4,54</t>
  </si>
  <si>
    <t>B_OBR_50</t>
  </si>
  <si>
    <t>Bourání betonového obrubníku š. 50 mm</t>
  </si>
  <si>
    <t>31,96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</si>
  <si>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</si>
  <si>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</si>
  <si>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</si>
  <si>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</si>
  <si>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</si>
  <si>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</si>
  <si>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</si>
  <si>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</si>
  <si>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</si>
  <si>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</si>
  <si>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</si>
  <si>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</si>
  <si>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</si>
  <si>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</si>
  <si>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</si>
  <si>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</si>
  <si>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</si>
  <si>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</si>
  <si>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</si>
  <si>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</si>
  <si>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</si>
  <si>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</si>
  <si>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</si>
  <si>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</si>
  <si>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</si>
  <si>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</si>
  <si>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</si>
  <si>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</si>
  <si>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</si>
  <si>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</si>
  <si>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</si>
  <si>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</si>
  <si>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</si>
  <si>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</si>
  <si>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</si>
  <si>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</si>
  <si>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</si>
  <si>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CS ÚRS 2022 01</t>
  </si>
  <si>
    <t>4</t>
  </si>
  <si>
    <t>939911883</t>
  </si>
  <si>
    <t>Online PSC</t>
  </si>
  <si>
    <t>https://podminky.urs.cz/item/CS_URS_2022_01/113106123</t>
  </si>
  <si>
    <t>VV</t>
  </si>
  <si>
    <t>"D.101.2_Situace</t>
  </si>
  <si>
    <t>Součet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</si>
  <si>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</si>
  <si>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</si>
  <si>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354092626</t>
  </si>
  <si>
    <t>https://podminky.urs.cz/item/CS_URS_2022_01/113107122</t>
  </si>
  <si>
    <t>113107131</t>
  </si>
  <si>
    <t>Odstranění podkladů nebo krytů ručně s přemístěním hmot na skládku na vzdálenost do 3 m nebo s naložením na dopravní prostředek z betonu prostého, o tl. vrstvy přes 100 do 150 mm</t>
  </si>
  <si>
    <t>431966662</t>
  </si>
  <si>
    <t>https://podminky.urs.cz/item/CS_URS_2022_01/113107131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</si>
  <si>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</si>
  <si>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</si>
  <si>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370369027</t>
  </si>
  <si>
    <t>https://podminky.urs.cz/item/CS_URS_2022_01/113107162</t>
  </si>
  <si>
    <t>5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</si>
  <si>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</si>
  <si>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</si>
  <si>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1940945833</t>
  </si>
  <si>
    <t>https://podminky.urs.cz/item/CS_URS_2022_01/113107182</t>
  </si>
  <si>
    <t>6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</si>
  <si>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</si>
  <si>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</si>
  <si>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-638332859</t>
  </si>
  <si>
    <t>https://podminky.urs.cz/item/CS_URS_2022_01/113107222</t>
  </si>
  <si>
    <t>7</t>
  </si>
  <si>
    <t>113107230</t>
  </si>
  <si>
    <t>Odstranění podkladů nebo krytů strojně plochy jednotlivě přes 200 m2 s přemístěním hmot na skládku na vzdálenost do 20 m nebo s naložením na dopravní prostředek z betonu prostého, o tl. vrstvy do 100 mm</t>
  </si>
  <si>
    <t>-1810822488</t>
  </si>
  <si>
    <t>https://podminky.urs.cz/item/CS_URS_2022_01/113107230</t>
  </si>
  <si>
    <t>8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</si>
  <si>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</si>
  <si>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</si>
  <si>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1845553972</t>
  </si>
  <si>
    <t>https://podminky.urs.cz/item/CS_URS_2022_01/113107241</t>
  </si>
  <si>
    <t>"obrusná vrstva</t>
  </si>
  <si>
    <t>9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</si>
  <si>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</si>
  <si>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</si>
  <si>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-1448334406</t>
  </si>
  <si>
    <t>https://podminky.urs.cz/item/CS_URS_2022_01/113107242</t>
  </si>
  <si>
    <t>"ložná vrstva</t>
  </si>
  <si>
    <t>10</t>
  </si>
  <si>
    <t>113154112</t>
  </si>
  <si>
    <t>Frézování živičného podkladu nebo krytu s naložením na dopravní prostředek plochy do 500 m2 bez překážek v trase pruhu šířky do 0,5 m, tloušťky vrstvy 40 mm</t>
  </si>
  <si>
    <t>-911988614</t>
  </si>
  <si>
    <t>https://podminky.urs.cz/item/CS_URS_2022_01/113154112</t>
  </si>
  <si>
    <t>11</t>
  </si>
  <si>
    <t>113154113</t>
  </si>
  <si>
    <t>Frézování živičného podkladu nebo krytu s naložením na dopravní prostředek plochy do 500 m2 bez překážek v trase pruhu šířky do 0,5 m, tloušťky vrstvy 50 mm</t>
  </si>
  <si>
    <t>-1112536477</t>
  </si>
  <si>
    <t>https://podminky.urs.cz/item/CS_URS_2022_01/113154113</t>
  </si>
  <si>
    <t>12</t>
  </si>
  <si>
    <t>113202111</t>
  </si>
  <si>
    <t>Vytrhání obrub s vybouráním lože, s přemístěním hmot na skládku na vzdálenost do 3 m nebo s naložením na dopravní prostředek z krajníků nebo obrubníků stojatých</t>
  </si>
  <si>
    <t>120549576</t>
  </si>
  <si>
    <t>https://podminky.urs.cz/item/CS_URS_2022_01/113202111</t>
  </si>
  <si>
    <t>13</t>
  </si>
  <si>
    <t>113204111</t>
  </si>
  <si>
    <t>Vytrhání obrub s vybouráním lože, s přemístěním hmot na skládku na vzdálenost do 3 m nebo s naložením na dopravní prostředek záhonových</t>
  </si>
  <si>
    <t>-773427702</t>
  </si>
  <si>
    <t>https://podminky.urs.cz/item/CS_URS_2022_01/113204111</t>
  </si>
  <si>
    <t>14</t>
  </si>
  <si>
    <t>121151103</t>
  </si>
  <si>
    <t>Sejmutí ornice strojně při souvislé ploše do 100 m2, tl. vrstvy do 200 mm</t>
  </si>
  <si>
    <t>-1648316818</t>
  </si>
  <si>
    <t>https://podminky.urs.cz/item/CS_URS_2022_01/121151103</t>
  </si>
  <si>
    <t>B_zeleň*0,150</t>
  </si>
  <si>
    <t>122252203</t>
  </si>
  <si>
    <t>Odkopávky a prokopávky nezapažené pro silnice a dálnice strojně v hornině třídy těžitelnosti I do 100 m3</t>
  </si>
  <si>
    <t>m3</t>
  </si>
  <si>
    <t>816081648</t>
  </si>
  <si>
    <t>https://podminky.urs.cz/item/CS_URS_2022_01/122252203</t>
  </si>
  <si>
    <t>"dokopávka a úprava pro nové skladby</t>
  </si>
  <si>
    <t>523,600*0,150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</si>
  <si>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</si>
  <si>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</si>
  <si>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-551258612</t>
  </si>
  <si>
    <t>https://podminky.urs.cz/item/CS_URS_2022_01/162651112</t>
  </si>
  <si>
    <t>"sejmutá původní ornice na dočasnou skládku a zpět pro zpětné použití</t>
  </si>
  <si>
    <t>34,281*2 " VV viz. 121151103</t>
  </si>
  <si>
    <t>"odkopávky na dočasnou stkládku a zpět pro zpětné použití</t>
  </si>
  <si>
    <t>78,540 " VV viz. 122252203</t>
  </si>
  <si>
    <t>73,853 " VV viz. 171111103</t>
  </si>
  <si>
    <t>17</t>
  </si>
  <si>
    <t>167151101</t>
  </si>
  <si>
    <t>Nakládání, skládání a překládání neulehlého výkopku nebo sypaniny strojně nakládání, množství do 100 m3, z horniny třídy těžitelnosti I, skupiny 1 až 3</t>
  </si>
  <si>
    <t>-452061646</t>
  </si>
  <si>
    <t>https://podminky.urs.cz/item/CS_URS_2022_01/167151101</t>
  </si>
  <si>
    <t>"sejmutá ornice na dočasné deponii pro zpětné rozprostření</t>
  </si>
  <si>
    <t>34,281 " VV viz. 121151103</t>
  </si>
  <si>
    <t>"zemina pro zpětné obsypy a zásypy</t>
  </si>
  <si>
    <t>73,853</t>
  </si>
  <si>
    <t>18</t>
  </si>
  <si>
    <t>171111103</t>
  </si>
  <si>
    <t>Uložení sypanin do násypů ručně s rozprostřením sypaniny ve vrstvách a s hrubým urovnáním zhutněných z hornin soudržných jakékoliv třídy těžitelnosti</t>
  </si>
  <si>
    <t>1941850875</t>
  </si>
  <si>
    <t>https://podminky.urs.cz/item/CS_URS_2022_01/171111103</t>
  </si>
  <si>
    <t>"D.101.3_Vzorový_příčný_řez_a_detaily_napojení</t>
  </si>
  <si>
    <t>"dosypání podél obrub - množství 0,25 m3/m</t>
  </si>
  <si>
    <t>(OBR_130_250+OBR_15_250+OBR_150_150+OBR_50_200+OBR_80_250)*0,250</t>
  </si>
  <si>
    <t>19</t>
  </si>
  <si>
    <t>171111109</t>
  </si>
  <si>
    <t>Uložení sypanin do násypů ručně Příplatek k ceně za prohození sypaniny sítem</t>
  </si>
  <si>
    <t>2115409365</t>
  </si>
  <si>
    <t>https://podminky.urs.cz/item/CS_URS_2022_01/171111109</t>
  </si>
  <si>
    <t>20</t>
  </si>
  <si>
    <t>171251201</t>
  </si>
  <si>
    <t>Uložení sypaniny na skládky nebo meziskládky bez hutnění s upravením uložené sypaniny do předepsaného tvaru</t>
  </si>
  <si>
    <t>2143864390</t>
  </si>
  <si>
    <t>https://podminky.urs.cz/item/CS_URS_2022_01/171251201</t>
  </si>
  <si>
    <t>"dočasná stavební deponie</t>
  </si>
  <si>
    <t>"sejmutá původní ornice</t>
  </si>
  <si>
    <t>"odkopávky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</si>
  <si>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</si>
  <si>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</si>
  <si>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-1417463281</t>
  </si>
  <si>
    <t>https://podminky.urs.cz/item/CS_URS_2022_01/181111111</t>
  </si>
  <si>
    <t>22</t>
  </si>
  <si>
    <t>181152302</t>
  </si>
  <si>
    <t>Úprava pláně na stavbách silnic a dálnic strojně v zářezech mimo skalních se zhutněním</t>
  </si>
  <si>
    <t>-116413777</t>
  </si>
  <si>
    <t>https://podminky.urs.cz/item/CS_URS_2022_01/181152302</t>
  </si>
  <si>
    <t>23</t>
  </si>
  <si>
    <t>181305111</t>
  </si>
  <si>
    <t>Převrstvení ornice na skládce</t>
  </si>
  <si>
    <t>1829946175</t>
  </si>
  <si>
    <t>https://podminky.urs.cz/item/CS_URS_2022_01/181305111</t>
  </si>
  <si>
    <t>"sejmutá ornice na dočasné deponii před naložením a opětovným rozprostřením</t>
  </si>
  <si>
    <t>24</t>
  </si>
  <si>
    <t>181311103</t>
  </si>
  <si>
    <t>Rozprostření a urovnání ornice v rovině nebo ve svahu sklonu do 1:5 ručně při souvislé ploše, tl. vrstvy do 200 mm</t>
  </si>
  <si>
    <t>959599134</t>
  </si>
  <si>
    <t>https://podminky.urs.cz/item/CS_URS_2022_01/181311103</t>
  </si>
  <si>
    <t>25</t>
  </si>
  <si>
    <t>181411141</t>
  </si>
  <si>
    <t>Založení trávníku na půdě předem připravené plochy do 1000 m2 výsevem včetně utažení parterového v rovině nebo na svahu do 1:5</t>
  </si>
  <si>
    <t>967894429</t>
  </si>
  <si>
    <t>https://podminky.urs.cz/item/CS_URS_2022_01/181411141</t>
  </si>
  <si>
    <t>26</t>
  </si>
  <si>
    <t>M</t>
  </si>
  <si>
    <t>00572470</t>
  </si>
  <si>
    <t>osivo směs travní univerzál</t>
  </si>
  <si>
    <t>kg</t>
  </si>
  <si>
    <t>-2123336736</t>
  </si>
  <si>
    <t>175,3*0,035 'Přepočtené koeficientem množství</t>
  </si>
  <si>
    <t>27</t>
  </si>
  <si>
    <t>183403153</t>
  </si>
  <si>
    <t>Obdělání půdy hrabáním v rovině nebo na svahu do 1:5</t>
  </si>
  <si>
    <t>-1001685314</t>
  </si>
  <si>
    <t>https://podminky.urs.cz/item/CS_URS_2022_01/183403153</t>
  </si>
  <si>
    <t>"2x křížem</t>
  </si>
  <si>
    <t>ZELEŇ*2</t>
  </si>
  <si>
    <t>28</t>
  </si>
  <si>
    <t>183403161</t>
  </si>
  <si>
    <t>Obdělání půdy válením v rovině nebo na svahu do 1:5</t>
  </si>
  <si>
    <t>1635320134</t>
  </si>
  <si>
    <t>https://podminky.urs.cz/item/CS_URS_2022_01/183403161</t>
  </si>
  <si>
    <t>"3x křížem</t>
  </si>
  <si>
    <t>ZELEŇ*3</t>
  </si>
  <si>
    <t>29</t>
  </si>
  <si>
    <t>184802111</t>
  </si>
  <si>
    <t>Chemické odplevelení půdy před založením kultury, trávníku nebo zpevněných ploch o výměře jednotlivě přes 20 m2 v rovině nebo na svahu do 1:5 postřikem na široko</t>
  </si>
  <si>
    <t>785616803</t>
  </si>
  <si>
    <t>https://podminky.urs.cz/item/CS_URS_2022_01/184802111</t>
  </si>
  <si>
    <t>30</t>
  </si>
  <si>
    <t>184802611</t>
  </si>
  <si>
    <t>Chemické odplevelení po založení kultury v rovině nebo na svahu do 1:5 postřikem na široko</t>
  </si>
  <si>
    <t>-1484265809</t>
  </si>
  <si>
    <t>https://podminky.urs.cz/item/CS_URS_2022_01/184802611</t>
  </si>
  <si>
    <t>31</t>
  </si>
  <si>
    <t>184818232</t>
  </si>
  <si>
    <t>Ochrana kmene bedněním před poškozením stavebním provozem zřízení včetně odstranění výšky bednění do 2 m průměru kmene přes 300 do 500 mm</t>
  </si>
  <si>
    <t>1029294504</t>
  </si>
  <si>
    <t>https://podminky.urs.cz/item/CS_URS_2022_01/184818232</t>
  </si>
  <si>
    <t>1,000</t>
  </si>
  <si>
    <t>32</t>
  </si>
  <si>
    <t>185803111</t>
  </si>
  <si>
    <t>Ošetření trávníku jednorázové v rovině nebo na svahu do 1:5</t>
  </si>
  <si>
    <t>1784004737</t>
  </si>
  <si>
    <t>https://podminky.urs.cz/item/CS_URS_2022_01/185803111</t>
  </si>
  <si>
    <t>"1. seč po výsadbě</t>
  </si>
  <si>
    <t>33</t>
  </si>
  <si>
    <t>185804215</t>
  </si>
  <si>
    <t>Vypletí v rovině nebo na svahu do 1:5 trávníku po výsevu</t>
  </si>
  <si>
    <t>-990403311</t>
  </si>
  <si>
    <t>https://podminky.urs.cz/item/CS_URS_2022_01/185804215</t>
  </si>
  <si>
    <t>34</t>
  </si>
  <si>
    <t>185804311</t>
  </si>
  <si>
    <t>Zalití rostlin vodou plochy záhonů jednotlivě do 20 m2</t>
  </si>
  <si>
    <t>-1200267355</t>
  </si>
  <si>
    <t>https://podminky.urs.cz/item/CS_URS_2022_01/185804311</t>
  </si>
  <si>
    <t>"vydatnost 15 litrů/m2/zálivka</t>
  </si>
  <si>
    <t>ZELEŇ*15,00/1000 " při výsadbě</t>
  </si>
  <si>
    <t>ZELEŇ*15,00/1000*5 " 1x denně po dobu 5 dnů po výsadbě</t>
  </si>
  <si>
    <t>ZELEŇ*15,00/1000 " při 1. seči</t>
  </si>
  <si>
    <t>35</t>
  </si>
  <si>
    <t>185851121</t>
  </si>
  <si>
    <t>Dovoz vody pro zálivku rostlin na vzdálenost do 1000 m</t>
  </si>
  <si>
    <t>-185239800</t>
  </si>
  <si>
    <t>https://podminky.urs.cz/item/CS_URS_2022_01/185851121</t>
  </si>
  <si>
    <t>18,408</t>
  </si>
  <si>
    <t>36</t>
  </si>
  <si>
    <t>185851129</t>
  </si>
  <si>
    <t>Dovoz vody pro zálivku rostlin Příplatek k ceně za každých dalších i započatých 1000 m</t>
  </si>
  <si>
    <t>1492808413</t>
  </si>
  <si>
    <t>https://podminky.urs.cz/item/CS_URS_2022_01/185851129</t>
  </si>
  <si>
    <t>18,408*4 'Přepočtené koeficientem množství</t>
  </si>
  <si>
    <t>Zakládání</t>
  </si>
  <si>
    <t>37</t>
  </si>
  <si>
    <t>212752601</t>
  </si>
  <si>
    <t>Trativody z drenážních trubek pro liniové stavby a komunikace se zřízením štěrkového lože pod trubky a s jejich obsypem v otevřeném výkopu trubka korugovaná PP SN 16 celoperforovaná 360° DN 150</t>
  </si>
  <si>
    <t>-877429164</t>
  </si>
  <si>
    <t>https://podminky.urs.cz/item/CS_URS_2022_01/212752601</t>
  </si>
  <si>
    <t>"odvodnění pláně</t>
  </si>
  <si>
    <t>Vodorovné konstrukce</t>
  </si>
  <si>
    <t>38</t>
  </si>
  <si>
    <t>452112112</t>
  </si>
  <si>
    <t>Osazení betonových dílců prstenců nebo rámů pod poklopy a mříže, výšky do 100 mm</t>
  </si>
  <si>
    <t>-1628576656</t>
  </si>
  <si>
    <t>https://podminky.urs.cz/item/CS_URS_2022_01/452112112</t>
  </si>
  <si>
    <t>"D.101.8_Vzorový_výkres_uliční_vpusť</t>
  </si>
  <si>
    <t>39</t>
  </si>
  <si>
    <t>59223864</t>
  </si>
  <si>
    <t>prstenec pro uliční vpusť vyrovnávací betonový 390x60x130mm</t>
  </si>
  <si>
    <t>163324098</t>
  </si>
  <si>
    <t>Komunikace pozemní</t>
  </si>
  <si>
    <t>40</t>
  </si>
  <si>
    <t>564841011</t>
  </si>
  <si>
    <t>Podklad ze štěrkodrti ŠD s rozprostřením a zhutněním plochy jednotlivě do 100 m2, po zhutnění tl. 120 mm</t>
  </si>
  <si>
    <t>575143508</t>
  </si>
  <si>
    <t>https://podminky.urs.cz/item/CS_URS_2022_01/564841011</t>
  </si>
  <si>
    <t>41</t>
  </si>
  <si>
    <t>564851111</t>
  </si>
  <si>
    <t>Podklad ze štěrkodrti ŠD s rozprostřením a zhutněním plochy přes 100 m2, po zhutnění tl. 150 mm</t>
  </si>
  <si>
    <t>1713993893</t>
  </si>
  <si>
    <t>https://podminky.urs.cz/item/CS_URS_2022_01/564851111</t>
  </si>
  <si>
    <t>42</t>
  </si>
  <si>
    <t>564861011</t>
  </si>
  <si>
    <t>Podklad ze štěrkodrti ŠD s rozprostřením a zhutněním plochy jednotlivě do 100 m2, po zhutnění tl. 200 mm</t>
  </si>
  <si>
    <t>1215395639</t>
  </si>
  <si>
    <t>https://podminky.urs.cz/item/CS_URS_2022_01/564861011</t>
  </si>
  <si>
    <t>43</t>
  </si>
  <si>
    <t>566301111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</si>
  <si>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0,04 do 0,06 m3/m2</t>
  </si>
  <si>
    <t>1431173531</t>
  </si>
  <si>
    <t>https://podminky.urs.cz/item/CS_URS_2022_01/566301111</t>
  </si>
  <si>
    <t>44</t>
  </si>
  <si>
    <t>566401111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</si>
  <si>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0,06 do 0,08 m3/m2</t>
  </si>
  <si>
    <t>-731721478</t>
  </si>
  <si>
    <t>https://podminky.urs.cz/item/CS_URS_2022_01/566401111</t>
  </si>
  <si>
    <t>45</t>
  </si>
  <si>
    <t>567122111</t>
  </si>
  <si>
    <t>Podklad ze směsi stmelené cementem SC bez dilatačních spár, s rozprostřením a zhutněním SC C 8/10 (KSC I), po zhutnění tl. 120 mm</t>
  </si>
  <si>
    <t>300948847</t>
  </si>
  <si>
    <t>https://podminky.urs.cz/item/CS_URS_2022_01/567122111</t>
  </si>
  <si>
    <t>46</t>
  </si>
  <si>
    <t>5671221.R1</t>
  </si>
  <si>
    <t>Podklad ze směsi stmelené cementem SC bez dilatačních spár, s rozprostřením a zhutněním SC C 8/10 (KSC I), po zhutnění tl. 100 mm</t>
  </si>
  <si>
    <t>R - položka</t>
  </si>
  <si>
    <t>-1296224496</t>
  </si>
  <si>
    <t>47</t>
  </si>
  <si>
    <t>567122114</t>
  </si>
  <si>
    <t>Podklad ze směsi stmelené cementem SC bez dilatačních spár, s rozprostřením a zhutněním SC C 8/10 (KSC I), po zhutnění tl. 150 mm</t>
  </si>
  <si>
    <t>387601582</t>
  </si>
  <si>
    <t>https://podminky.urs.cz/item/CS_URS_2022_01/567122114</t>
  </si>
  <si>
    <t>48</t>
  </si>
  <si>
    <t>5719081.R1</t>
  </si>
  <si>
    <t>Kryt vymývaným dekoračním kamenivem (kačírkem) tl. 100 mm</t>
  </si>
  <si>
    <t>-896993842</t>
  </si>
  <si>
    <t>49</t>
  </si>
  <si>
    <t>573111112</t>
  </si>
  <si>
    <t>Postřik infiltrační PI z asfaltu silničního s posypem kamenivem, v množství 1,00 kg/m2</t>
  </si>
  <si>
    <t>591744717</t>
  </si>
  <si>
    <t>https://podminky.urs.cz/item/CS_URS_2022_01/573111112</t>
  </si>
  <si>
    <t>50</t>
  </si>
  <si>
    <t>573211107</t>
  </si>
  <si>
    <t>Postřik spojovací PS bez posypu kamenivem z asfaltu silničního, v množství 0,30 kg/m2</t>
  </si>
  <si>
    <t>-103338968</t>
  </si>
  <si>
    <t>https://podminky.urs.cz/item/CS_URS_2022_01/573211107</t>
  </si>
  <si>
    <t>51</t>
  </si>
  <si>
    <t>577134111</t>
  </si>
  <si>
    <t>Asfaltový beton vrstva obrusná ACO 11 (ABS) s rozprostřením a se zhutněním z nemodifikovaného asfaltu v pruhu šířky do 3 m tř. I, po zhutnění tl. 40 mm</t>
  </si>
  <si>
    <t>793519891</t>
  </si>
  <si>
    <t>https://podminky.urs.cz/item/CS_URS_2022_01/577134111</t>
  </si>
  <si>
    <t>52</t>
  </si>
  <si>
    <t>577155112</t>
  </si>
  <si>
    <t>Asfaltový beton vrstva ložní ACL 16 (ABH) s rozprostřením a zhutněním z nemodifikovaného asfaltu v pruhu šířky do 3 m, po zhutnění tl. 60 mm</t>
  </si>
  <si>
    <t>-788955347</t>
  </si>
  <si>
    <t>https://podminky.urs.cz/item/CS_URS_2022_01/577155112</t>
  </si>
  <si>
    <t>53</t>
  </si>
  <si>
    <t>578133111</t>
  </si>
  <si>
    <t>Litý asfalt MA 11 (LAS) s rozprostřením z nemodifikovaného asfaltu v pruhu šířky do 3 m tl. 30 mm</t>
  </si>
  <si>
    <t>-1333746398</t>
  </si>
  <si>
    <t>https://podminky.urs.cz/item/CS_URS_2022_01/578133111</t>
  </si>
  <si>
    <t>54</t>
  </si>
  <si>
    <t>62821109</t>
  </si>
  <si>
    <t>asfaltový pás separační s krycí vrstvou tl do 1,0mm, typu R</t>
  </si>
  <si>
    <t>-162749407</t>
  </si>
  <si>
    <t>11,93*1,165 'Přepočtené koeficientem množství</t>
  </si>
  <si>
    <t>55</t>
  </si>
  <si>
    <t>578901111</t>
  </si>
  <si>
    <t>Zdrsňovací posyp litého asfaltu z kameniva drobného drceného obaleného asfaltem se zaválcováním a s odstraněním přebytečného materiálu s povrchu, v množství 4 kg/m2</t>
  </si>
  <si>
    <t>469231037</t>
  </si>
  <si>
    <t>https://podminky.urs.cz/item/CS_URS_2022_01/578901111</t>
  </si>
  <si>
    <t>56</t>
  </si>
  <si>
    <t>596211112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</si>
  <si>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</si>
  <si>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-704015894</t>
  </si>
  <si>
    <t>https://podminky.urs.cz/item/CS_URS_2022_01/596211112</t>
  </si>
  <si>
    <t>57</t>
  </si>
  <si>
    <t>59245018</t>
  </si>
  <si>
    <t>dlažba tvar obdélník betonová 200x100x60mm přírodní</t>
  </si>
  <si>
    <t>-1200801782</t>
  </si>
  <si>
    <t>157,87*1,02 'Přepočtené koeficientem množství</t>
  </si>
  <si>
    <t>58</t>
  </si>
  <si>
    <t>59245006</t>
  </si>
  <si>
    <t>dlažba tvar obdélník betonová pro nevidomé 200x100x60mm barevná</t>
  </si>
  <si>
    <t>-737499703</t>
  </si>
  <si>
    <t>21,32*1,02 'Přepočtené koeficientem množství</t>
  </si>
  <si>
    <t>59</t>
  </si>
  <si>
    <t>596212212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</si>
  <si>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100 do 300 m2</t>
  </si>
  <si>
    <t>1782506437</t>
  </si>
  <si>
    <t>https://podminky.urs.cz/item/CS_URS_2022_01/596212212</t>
  </si>
  <si>
    <t>60</t>
  </si>
  <si>
    <t>59245020</t>
  </si>
  <si>
    <t>dlažba tvar obdélník betonová 200x100x80mm přírodní</t>
  </si>
  <si>
    <t>1103954805</t>
  </si>
  <si>
    <t>203,5*1,02 'Přepočtené koeficientem množství</t>
  </si>
  <si>
    <t>61</t>
  </si>
  <si>
    <t>59245005</t>
  </si>
  <si>
    <t>dlažba tvar obdélník betonová 200x100x80mm barevná</t>
  </si>
  <si>
    <t>512772356</t>
  </si>
  <si>
    <t>34,75*1,02 'Přepočtené koeficientem množství</t>
  </si>
  <si>
    <t>62</t>
  </si>
  <si>
    <t>59245226</t>
  </si>
  <si>
    <t>dlažba tvar obdélník betonová pro nevidomé 200x100x80mm barevná</t>
  </si>
  <si>
    <t>1760522207</t>
  </si>
  <si>
    <t>8,36*1,02 'Přepočtené koeficientem množství</t>
  </si>
  <si>
    <t>63</t>
  </si>
  <si>
    <t>5924522.1</t>
  </si>
  <si>
    <t>dlažba betonová barevná - vodící linie 200x200x80 mm</t>
  </si>
  <si>
    <t>-1558433216</t>
  </si>
  <si>
    <t>3,12*1,02 'Přepočtené koeficientem množství</t>
  </si>
  <si>
    <t>Trubní vedení</t>
  </si>
  <si>
    <t>64</t>
  </si>
  <si>
    <t>871350410</t>
  </si>
  <si>
    <t>Montáž kanalizačního potrubí z plastů z polypropylenu PP korugovaného nebo žebrovaného SN 10 DN 200</t>
  </si>
  <si>
    <t>1990649729</t>
  </si>
  <si>
    <t>https://podminky.urs.cz/item/CS_URS_2022_01/871350410</t>
  </si>
  <si>
    <t>"D.101.9_Vzorový_výkres_napojení_vpustí</t>
  </si>
  <si>
    <t>"napojení UV na kanalizační stoku</t>
  </si>
  <si>
    <t>65</t>
  </si>
  <si>
    <t>28611176</t>
  </si>
  <si>
    <t>trubka kanalizační PVC DN 200x1000mm SN10</t>
  </si>
  <si>
    <t>1214433469</t>
  </si>
  <si>
    <t>18,68*1,015 'Přepočtené koeficientem množství</t>
  </si>
  <si>
    <t>66</t>
  </si>
  <si>
    <t>877350310</t>
  </si>
  <si>
    <t>Montáž tvarovek na kanalizačním plastovém potrubí z polypropylenu PP hladkého plnostěnného kolen DN 200</t>
  </si>
  <si>
    <t>1983711265</t>
  </si>
  <si>
    <t>https://podminky.urs.cz/item/CS_URS_2022_01/877350310</t>
  </si>
  <si>
    <t>"napojení odvodň. žlabu</t>
  </si>
  <si>
    <t>2,000</t>
  </si>
  <si>
    <t>67</t>
  </si>
  <si>
    <t>28611366</t>
  </si>
  <si>
    <t>koleno kanalizace PVC KG 200x45°</t>
  </si>
  <si>
    <t>-999236139</t>
  </si>
  <si>
    <t>68</t>
  </si>
  <si>
    <t>877375121</t>
  </si>
  <si>
    <t>Výřez a montáž odbočné tvarovky na potrubí z trub z tvrdého PVC DN 300</t>
  </si>
  <si>
    <t>432466346</t>
  </si>
  <si>
    <t>https://podminky.urs.cz/item/CS_URS_2022_01/877375121</t>
  </si>
  <si>
    <t>69</t>
  </si>
  <si>
    <t>28612228</t>
  </si>
  <si>
    <t>odbočka kanalizační plastová PVC KG DN 315x200/45° SN12/16</t>
  </si>
  <si>
    <t>-100781960</t>
  </si>
  <si>
    <t>70</t>
  </si>
  <si>
    <t>890411811</t>
  </si>
  <si>
    <t>Bourání šachet a jímek ručně velikosti obestavěného prostoru do 1,5 m3 z prefabrikovaných skruží</t>
  </si>
  <si>
    <t>357527667</t>
  </si>
  <si>
    <t>https://podminky.urs.cz/item/CS_URS_2022_01/890411811</t>
  </si>
  <si>
    <t>"rušená UV</t>
  </si>
  <si>
    <t>(Pi*(0,275)^2)*1,250*1</t>
  </si>
  <si>
    <t>71</t>
  </si>
  <si>
    <t>892351111</t>
  </si>
  <si>
    <t>Zkoušky kanalizačního potrubí vodou na potrubí DN 150 nebo 200</t>
  </si>
  <si>
    <t>-52384274</t>
  </si>
  <si>
    <t>https://podminky.urs.cz/item/CS_URS_2022_01/892351111</t>
  </si>
  <si>
    <t>72</t>
  </si>
  <si>
    <t>892352121</t>
  </si>
  <si>
    <t>Tlakové zkoušky vzduchem těsnícími vaky ucpávkovými DN 200</t>
  </si>
  <si>
    <t>úsek</t>
  </si>
  <si>
    <t>1264450541</t>
  </si>
  <si>
    <t>https://podminky.urs.cz/item/CS_URS_2022_01/892352121</t>
  </si>
  <si>
    <t>73</t>
  </si>
  <si>
    <t>895941302</t>
  </si>
  <si>
    <t>Osazení vpusti uliční z betonových dílců DN 450 dno s kalištěm</t>
  </si>
  <si>
    <t>-931290870</t>
  </si>
  <si>
    <t>https://podminky.urs.cz/item/CS_URS_2022_01/895941302</t>
  </si>
  <si>
    <t>74</t>
  </si>
  <si>
    <t>59223852</t>
  </si>
  <si>
    <t>dno pro uliční vpusť s kalovou prohlubní betonové 450x300x50mm</t>
  </si>
  <si>
    <t>752931365</t>
  </si>
  <si>
    <t>75</t>
  </si>
  <si>
    <t>895941313</t>
  </si>
  <si>
    <t>Osazení vpusti uliční z betonových dílců DN 450 skruž horní 295 mm</t>
  </si>
  <si>
    <t>-310657751</t>
  </si>
  <si>
    <t>https://podminky.urs.cz/item/CS_URS_2022_01/895941313</t>
  </si>
  <si>
    <t>76</t>
  </si>
  <si>
    <t>59223857</t>
  </si>
  <si>
    <t>skruž pro uliční vpusť horní betonová 450x295x50mm</t>
  </si>
  <si>
    <t>-785401892</t>
  </si>
  <si>
    <t>77</t>
  </si>
  <si>
    <t>895941322</t>
  </si>
  <si>
    <t>Osazení vpusti uliční z betonových dílců DN 450 skruž středová 295 mm</t>
  </si>
  <si>
    <t>2054176031</t>
  </si>
  <si>
    <t>https://podminky.urs.cz/item/CS_URS_2022_01/895941322</t>
  </si>
  <si>
    <t>78</t>
  </si>
  <si>
    <t>59223862</t>
  </si>
  <si>
    <t>skruž pro uliční vpusť středová betonová 450x295x50mm</t>
  </si>
  <si>
    <t>-534443396</t>
  </si>
  <si>
    <t>79</t>
  </si>
  <si>
    <t>895941331</t>
  </si>
  <si>
    <t>Osazení vpusti uliční z betonových dílců DN 450 skruž průběžná s výtokem</t>
  </si>
  <si>
    <t>1304904344</t>
  </si>
  <si>
    <t>https://podminky.urs.cz/item/CS_URS_2022_01/895941331</t>
  </si>
  <si>
    <t>80</t>
  </si>
  <si>
    <t>59223854</t>
  </si>
  <si>
    <t>skruž pro uliční vpusť s výtokovým otvorem PVC betonová 450x350x50mm</t>
  </si>
  <si>
    <t>-1249674554</t>
  </si>
  <si>
    <t>81</t>
  </si>
  <si>
    <t>899202211</t>
  </si>
  <si>
    <t>Demontáž mříží litinových včetně rámů, hmotnosti jednotlivě přes 50 do 100 Kg</t>
  </si>
  <si>
    <t>-2063503803</t>
  </si>
  <si>
    <t>https://podminky.urs.cz/item/CS_URS_2022_01/899202211</t>
  </si>
  <si>
    <t>82</t>
  </si>
  <si>
    <t>899204112</t>
  </si>
  <si>
    <t>Osazení mříží litinových včetně rámů a košů na bahno pro třídu zatížení D400, E600</t>
  </si>
  <si>
    <t>-1897743685</t>
  </si>
  <si>
    <t>https://podminky.urs.cz/item/CS_URS_2022_01/899204112</t>
  </si>
  <si>
    <t>"UV přilehlá k beto. obrubě</t>
  </si>
  <si>
    <t>83</t>
  </si>
  <si>
    <t>55242326</t>
  </si>
  <si>
    <t>mříž D 400 -  plochá, 600x550 3-stranný rám</t>
  </si>
  <si>
    <t>1169219215</t>
  </si>
  <si>
    <t>84</t>
  </si>
  <si>
    <t>55241000</t>
  </si>
  <si>
    <t>koš kalový pod kruhovou mříž - lehký</t>
  </si>
  <si>
    <t>741278697</t>
  </si>
  <si>
    <t>85</t>
  </si>
  <si>
    <t>899231111</t>
  </si>
  <si>
    <t>Výšková úprava uličního vstupu nebo vpusti do 200 mm zvýšením mříže</t>
  </si>
  <si>
    <t>1942861343</t>
  </si>
  <si>
    <t>https://podminky.urs.cz/item/CS_URS_2022_01/899231111</t>
  </si>
  <si>
    <t>"stávající UV</t>
  </si>
  <si>
    <t>86</t>
  </si>
  <si>
    <t>899331111</t>
  </si>
  <si>
    <t>Výšková úprava uličního vstupu nebo vpusti do 200 mm zvýšením poklopu</t>
  </si>
  <si>
    <t>-608968168</t>
  </si>
  <si>
    <t>https://podminky.urs.cz/item/CS_URS_2022_01/899331111</t>
  </si>
  <si>
    <t>"stávající kanalizační poklop</t>
  </si>
  <si>
    <t>4,000</t>
  </si>
  <si>
    <t>87</t>
  </si>
  <si>
    <t>899431111</t>
  </si>
  <si>
    <t>Výšková úprava uličního vstupu nebo vpusti do 200 mm zvýšením krycího hrnce, šoupěte nebo hydrantu bez úpravy armatur</t>
  </si>
  <si>
    <t>931636689</t>
  </si>
  <si>
    <t>https://podminky.urs.cz/item/CS_URS_2022_01/899431111</t>
  </si>
  <si>
    <t>"stávající vodovodní šoupě</t>
  </si>
  <si>
    <t>Ostatní konstrukce a práce, bourání</t>
  </si>
  <si>
    <t>88</t>
  </si>
  <si>
    <t>913121111</t>
  </si>
  <si>
    <t>Montáž a demontáž dočasných dopravních značek kompletních značek vč. podstavce a sloupku základních</t>
  </si>
  <si>
    <t>-1293189923</t>
  </si>
  <si>
    <t>https://podminky.urs.cz/item/CS_URS_2022_01/913121111</t>
  </si>
  <si>
    <t>"C.6_Speciální_výkres_situace_ZOV + návrh_DIO</t>
  </si>
  <si>
    <t>"A15</t>
  </si>
  <si>
    <t>89</t>
  </si>
  <si>
    <t>913121211</t>
  </si>
  <si>
    <t>Montáž a demontáž dočasných dopravních značek Příplatek za první a každý další den použití dočasných dopravních značek k ceně 12-1111</t>
  </si>
  <si>
    <t>410049482</t>
  </si>
  <si>
    <t>https://podminky.urs.cz/item/CS_URS_2022_01/913121211</t>
  </si>
  <si>
    <t>4*60 'Přepočtené koeficientem množství</t>
  </si>
  <si>
    <t>90</t>
  </si>
  <si>
    <t>913321111</t>
  </si>
  <si>
    <t>Montáž a demontáž dočasných dopravních vodících zařízení směrové desky základní</t>
  </si>
  <si>
    <t>1101973809</t>
  </si>
  <si>
    <t>https://podminky.urs.cz/item/CS_URS_2022_01/913321111</t>
  </si>
  <si>
    <t>"Z4a</t>
  </si>
  <si>
    <t>7,000</t>
  </si>
  <si>
    <t>91</t>
  </si>
  <si>
    <t>913321115</t>
  </si>
  <si>
    <t>Montáž a demontáž dočasných dopravních vodících zařízení soupravy směrových desek s výstražným světlem 3 desky</t>
  </si>
  <si>
    <t>-357419269</t>
  </si>
  <si>
    <t>https://podminky.urs.cz/item/CS_URS_2022_01/913321115</t>
  </si>
  <si>
    <t>"Z4a + S7</t>
  </si>
  <si>
    <t>92</t>
  </si>
  <si>
    <t>913321211</t>
  </si>
  <si>
    <t>Montáž a demontáž dočasných dopravních vodících zařízení Příplatek za první a každý další den použití dočasných dopravních vodících zařízení k ceně 32-1111</t>
  </si>
  <si>
    <t>1196294089</t>
  </si>
  <si>
    <t>https://podminky.urs.cz/item/CS_URS_2022_01/913321211</t>
  </si>
  <si>
    <t>7*60 'Přepočtené koeficientem množství</t>
  </si>
  <si>
    <t>93</t>
  </si>
  <si>
    <t>913321215</t>
  </si>
  <si>
    <t>Montáž a demontáž dočasných dopravních vodících zařízení Příplatek za první a každý další den použití dočasných dopravních vodících zařízení k ceně 32-1115</t>
  </si>
  <si>
    <t>1836890441</t>
  </si>
  <si>
    <t>https://podminky.urs.cz/item/CS_URS_2022_01/913321215</t>
  </si>
  <si>
    <t>2*60 'Přepočtené koeficientem množství</t>
  </si>
  <si>
    <t>94</t>
  </si>
  <si>
    <t>913331115</t>
  </si>
  <si>
    <t>Montáž a demontáž dočasných dopravních vodících zařízení signální svítilny včetně akumulátoru</t>
  </si>
  <si>
    <t>125772149</t>
  </si>
  <si>
    <t>https://podminky.urs.cz/item/CS_URS_2022_01/913331115</t>
  </si>
  <si>
    <t>"S7 na A15</t>
  </si>
  <si>
    <t>95</t>
  </si>
  <si>
    <t>913331215</t>
  </si>
  <si>
    <t>Montáž a demontáž dočasných dopravních vodících zařízení Příplatek za první a každý další den použití dočasných dopravních vodících zařízení k ceně 33-1115</t>
  </si>
  <si>
    <t>-1895403056</t>
  </si>
  <si>
    <t>https://podminky.urs.cz/item/CS_URS_2022_01/913331215</t>
  </si>
  <si>
    <t>96</t>
  </si>
  <si>
    <t>914111111</t>
  </si>
  <si>
    <t>Montáž svislé dopravní značky základní velikosti do 1 m2 objímkami na sloupky nebo konzoly</t>
  </si>
  <si>
    <t>-852311732</t>
  </si>
  <si>
    <t>https://podminky.urs.cz/item/CS_URS_2022_01/914111111</t>
  </si>
  <si>
    <t>"D.101.4_Situace_dopravního_značení</t>
  </si>
  <si>
    <t>"nové SDZ</t>
  </si>
  <si>
    <t>"P4</t>
  </si>
  <si>
    <t>"P2</t>
  </si>
  <si>
    <t>"IP13b</t>
  </si>
  <si>
    <t>"E13</t>
  </si>
  <si>
    <t>"B28</t>
  </si>
  <si>
    <t>Mezisoučet " nové SDZ</t>
  </si>
  <si>
    <t>97</t>
  </si>
  <si>
    <t>40445625</t>
  </si>
  <si>
    <t>informativní značky provozní IP8, IP9, IP11-IP13 500x700mm</t>
  </si>
  <si>
    <t>1347160024</t>
  </si>
  <si>
    <t>98</t>
  </si>
  <si>
    <t>40445608</t>
  </si>
  <si>
    <t>značky upravující přednost P1, P4 700mm</t>
  </si>
  <si>
    <t>881654521</t>
  </si>
  <si>
    <t>99</t>
  </si>
  <si>
    <t>40445620</t>
  </si>
  <si>
    <t>zákazové, příkazové dopravní značky B1-B34, C1-15 700mm</t>
  </si>
  <si>
    <t>-1267225886</t>
  </si>
  <si>
    <t>100</t>
  </si>
  <si>
    <t>40445612</t>
  </si>
  <si>
    <t>značky upravující přednost P2, P3, P8 750mm</t>
  </si>
  <si>
    <t>-71052209</t>
  </si>
  <si>
    <t>101</t>
  </si>
  <si>
    <t>40445650</t>
  </si>
  <si>
    <t>dodatkové tabulky E7, E12, E13 500x300mm</t>
  </si>
  <si>
    <t>-1422153662</t>
  </si>
  <si>
    <t>102</t>
  </si>
  <si>
    <t>40445257</t>
  </si>
  <si>
    <t>svorka upínací na sloupek D 70mm</t>
  </si>
  <si>
    <t>608117522</t>
  </si>
  <si>
    <t>103</t>
  </si>
  <si>
    <t>914511112</t>
  </si>
  <si>
    <t>Montáž sloupku dopravních značek délky do 3,5 m do hliníkové patky</t>
  </si>
  <si>
    <t>142228382</t>
  </si>
  <si>
    <t>https://podminky.urs.cz/item/CS_URS_2022_01/914511112</t>
  </si>
  <si>
    <t>"IP13b+E13</t>
  </si>
  <si>
    <t>104</t>
  </si>
  <si>
    <t>40445230</t>
  </si>
  <si>
    <t>sloupek pro dopravní značku Zn D 70mm v 3,5m</t>
  </si>
  <si>
    <t>2101077486</t>
  </si>
  <si>
    <t>105</t>
  </si>
  <si>
    <t>915111121</t>
  </si>
  <si>
    <t>Vodorovné dopravní značení stříkané barvou dělící čára šířky 125 mm přerušovaná bílá základní</t>
  </si>
  <si>
    <t>150425899</t>
  </si>
  <si>
    <t>https://podminky.urs.cz/item/CS_URS_2022_01/915111121</t>
  </si>
  <si>
    <t>"VDZ</t>
  </si>
  <si>
    <t>"V2b</t>
  </si>
  <si>
    <t>12,940</t>
  </si>
  <si>
    <t>106</t>
  </si>
  <si>
    <t>915121111</t>
  </si>
  <si>
    <t>Vodorovné dopravní značení stříkané barvou vodící čára bílá šířky 250 mm souvislá základní</t>
  </si>
  <si>
    <t>542000605</t>
  </si>
  <si>
    <t>https://podminky.urs.cz/item/CS_URS_2022_01/915121111</t>
  </si>
  <si>
    <t>"V4</t>
  </si>
  <si>
    <t>12,080+5,130</t>
  </si>
  <si>
    <t>107</t>
  </si>
  <si>
    <t>915131111</t>
  </si>
  <si>
    <t>Vodorovné dopravní značení stříkané barvou přechody pro chodce, šipky, symboly bílé základní</t>
  </si>
  <si>
    <t>-1330972810</t>
  </si>
  <si>
    <t>https://podminky.urs.cz/item/CS_URS_2022_01/915131111</t>
  </si>
  <si>
    <t>"V7a - přechod pro chodce</t>
  </si>
  <si>
    <t>6,500*3,000*1</t>
  </si>
  <si>
    <t>108</t>
  </si>
  <si>
    <t>915223121</t>
  </si>
  <si>
    <t>Orientační prvky pro nevidomé z plastu na pozemních komunikacích a komunikacích pro pěší vodicí linie na přechodu šířky 170 mm</t>
  </si>
  <si>
    <t>1851114785</t>
  </si>
  <si>
    <t>https://podminky.urs.cz/item/CS_URS_2022_01/915223121</t>
  </si>
  <si>
    <t>6,500+8,500</t>
  </si>
  <si>
    <t>109</t>
  </si>
  <si>
    <t>9154911.R1</t>
  </si>
  <si>
    <t>Vyznačení dopravních pásů nebo pruhů betonové dlažby jiné barvy do lože z drceného kameniva tl. 40 mm šířky 200 mm</t>
  </si>
  <si>
    <t>-855352676</t>
  </si>
  <si>
    <t>"V10a</t>
  </si>
  <si>
    <t>7,680</t>
  </si>
  <si>
    <t>110</t>
  </si>
  <si>
    <t>59245004</t>
  </si>
  <si>
    <t>dlažba tvar čtverec betonová 200x200x80mm barevná</t>
  </si>
  <si>
    <t>1836774574</t>
  </si>
  <si>
    <t>7,68*0,206 'Přepočtené koeficientem množství</t>
  </si>
  <si>
    <t>111</t>
  </si>
  <si>
    <t>915611111</t>
  </si>
  <si>
    <t>Předznačení pro vodorovné značení stříkané barvou nebo prováděné z nátěrových hmot liniové dělicí čáry, vodicí proužky</t>
  </si>
  <si>
    <t>1710758433</t>
  </si>
  <si>
    <t>https://podminky.urs.cz/item/CS_URS_2022_01/915611111</t>
  </si>
  <si>
    <t>112</t>
  </si>
  <si>
    <t>915621111</t>
  </si>
  <si>
    <t>Předznačení pro vodorovné značení stříkané barvou nebo prováděné z nátěrových hmot plošné šipky, symboly, nápisy</t>
  </si>
  <si>
    <t>-150047197</t>
  </si>
  <si>
    <t>https://podminky.urs.cz/item/CS_URS_2022_01/915621111</t>
  </si>
  <si>
    <t>113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</si>
  <si>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</si>
  <si>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</si>
  <si>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-453351664</t>
  </si>
  <si>
    <t>https://podminky.urs.cz/item/CS_URS_2022_01/916131213</t>
  </si>
  <si>
    <t>"D.101.5_Situace_obrub</t>
  </si>
  <si>
    <t>"ozn. 1 + 2 + 3 + 6</t>
  </si>
  <si>
    <t>"ozn. 4 + 5</t>
  </si>
  <si>
    <t>114</t>
  </si>
  <si>
    <t>59217031</t>
  </si>
  <si>
    <t>obrubník betonový silniční 1000x150x250mm</t>
  </si>
  <si>
    <t>-809027432</t>
  </si>
  <si>
    <t>74,16*1,02 'Přepočtené koeficientem množství</t>
  </si>
  <si>
    <t>115</t>
  </si>
  <si>
    <t>59217028</t>
  </si>
  <si>
    <t>obrubník betonový silniční nájezdový 500x150x150mm</t>
  </si>
  <si>
    <t>1357697975</t>
  </si>
  <si>
    <t>37,13*1,02 'Přepočtené koeficientem množství</t>
  </si>
  <si>
    <t>116</t>
  </si>
  <si>
    <t>59217030</t>
  </si>
  <si>
    <t>obrubník betonový silniční přechodový 1000x150x150-250mm</t>
  </si>
  <si>
    <t>-291386327</t>
  </si>
  <si>
    <t>15*1,02 'Přepočtené koeficientem množství</t>
  </si>
  <si>
    <t>117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</si>
  <si>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</si>
  <si>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</si>
  <si>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610496698</t>
  </si>
  <si>
    <t>https://podminky.urs.cz/item/CS_URS_2022_01/916231213</t>
  </si>
  <si>
    <t>"ozn. 9 + 10</t>
  </si>
  <si>
    <t>"ozn. 7 + 8 + 13</t>
  </si>
  <si>
    <t>118</t>
  </si>
  <si>
    <t>59217037</t>
  </si>
  <si>
    <t>obrubník betonový parkový přírodní 500x50x200mm</t>
  </si>
  <si>
    <t>-129786171</t>
  </si>
  <si>
    <t>98,4*1,02 'Přepočtené koeficientem množství</t>
  </si>
  <si>
    <t>119</t>
  </si>
  <si>
    <t>59217036</t>
  </si>
  <si>
    <t>obrubník betonový parkový přírodní 500x80x250mm</t>
  </si>
  <si>
    <t>-347303065</t>
  </si>
  <si>
    <t>54,29*1,02 'Přepočtené koeficientem množství</t>
  </si>
  <si>
    <t>120</t>
  </si>
  <si>
    <t>916241213</t>
  </si>
  <si>
    <t>Osazení obrubníku kamenného se zřízením lože, s vyplněním a zatřením spár cementovou maltou stojatého s boční opěrou z betonu prostého, do lože z betonu prostého</t>
  </si>
  <si>
    <t>-729862651</t>
  </si>
  <si>
    <t>https://podminky.urs.cz/item/CS_URS_2022_01/916241213</t>
  </si>
  <si>
    <t>"ozn. 11 + 12</t>
  </si>
  <si>
    <t>121</t>
  </si>
  <si>
    <t>58380001</t>
  </si>
  <si>
    <t>obrubník (krajník) kamenný 130x250x300-800mm</t>
  </si>
  <si>
    <t>-520672050</t>
  </si>
  <si>
    <t>31,43*1,02 'Přepočtené koeficientem množství</t>
  </si>
  <si>
    <t>122</t>
  </si>
  <si>
    <t>919112212</t>
  </si>
  <si>
    <t>Řezání dilatačních spár v živičném krytu vytvoření komůrky pro těsnící zálivku šířky 10 mm, hloubky 20 mm</t>
  </si>
  <si>
    <t>64195404</t>
  </si>
  <si>
    <t>https://podminky.urs.cz/item/CS_URS_2022_01/919112212</t>
  </si>
  <si>
    <t>OBR_130_250+OBR_15_250+OBR_150_150+OBR_50_200+OBR_80_250</t>
  </si>
  <si>
    <t>123</t>
  </si>
  <si>
    <t>919122111</t>
  </si>
  <si>
    <t>Utěsnění dilatačních spár zálivkou za tepla v cementobetonovém nebo živičném krytu včetně adhezního nátěru s těsnicím profilem pod zálivkou, pro komůrky šířky 10 mm, hloubky 20 mm</t>
  </si>
  <si>
    <t>-913803</t>
  </si>
  <si>
    <t>https://podminky.urs.cz/item/CS_URS_2022_01/919122111</t>
  </si>
  <si>
    <t>124</t>
  </si>
  <si>
    <t>919125111</t>
  </si>
  <si>
    <t>Těsnění svislé spáry mezi živičným krytem a ostatními prvky asfaltovou páskou samolepicí šířky 35 mm tl. 8 mm</t>
  </si>
  <si>
    <t>1961477705</t>
  </si>
  <si>
    <t>https://podminky.urs.cz/item/CS_URS_2022_01/919125111</t>
  </si>
  <si>
    <t>125</t>
  </si>
  <si>
    <t>919726123</t>
  </si>
  <si>
    <t>Geotextilie netkaná pro ochranu, separaci nebo filtraci měrná hmotnost přes 300 do 500 g/m2</t>
  </si>
  <si>
    <t>425107769</t>
  </si>
  <si>
    <t>https://podminky.urs.cz/item/CS_URS_2022_01/919726123</t>
  </si>
  <si>
    <t>"na úrovni pláně</t>
  </si>
  <si>
    <t>126</t>
  </si>
  <si>
    <t>919731112</t>
  </si>
  <si>
    <t>Zarovnání styčné plochy podkladu nebo krytu podél vybourané části komunikace nebo zpevněné plochy z betonu prostého tl. do 150 mm</t>
  </si>
  <si>
    <t>-1981582295</t>
  </si>
  <si>
    <t>https://podminky.urs.cz/item/CS_URS_2022_01/919731112</t>
  </si>
  <si>
    <t>"napojení - skladba 2</t>
  </si>
  <si>
    <t>2,650+(0,500+2,000+1,500)</t>
  </si>
  <si>
    <t>Mezisoučet</t>
  </si>
  <si>
    <t>"napojení - skladba 4</t>
  </si>
  <si>
    <t>(0,400+0,500+6,200+0,500+1,500+0,500+53,000+1,400+1,200+1,450+1,800+1,600+1,500+2,200+2,400+3,550+1,400+1,150+1,050+1,150+1,800+0,625)+(0,625+4,400)</t>
  </si>
  <si>
    <t>(1,400+1,345+1,050+0,950+3,985+1,600+2,045+9,580+0,500)+(0,500+4,935+3,155+1,685+4,370+0,300+1,200+0,500+5,980+0,650)+(0,550+5,100+0,550)+0,500</t>
  </si>
  <si>
    <t>(1,800+2,000+2,400+2,150+2,350+2,050+1,465+1,500+3,475+0,500)</t>
  </si>
  <si>
    <t>127</t>
  </si>
  <si>
    <t>919731121</t>
  </si>
  <si>
    <t>Zarovnání styčné plochy podkladu nebo krytu podél vybourané části komunikace nebo zpevněné plochy živičné tl. do 50 mm</t>
  </si>
  <si>
    <t>-2070427030</t>
  </si>
  <si>
    <t>https://podminky.urs.cz/item/CS_URS_2022_01/919731121</t>
  </si>
  <si>
    <t>128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</si>
  <si>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</si>
  <si>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</si>
  <si>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1698358472</t>
  </si>
  <si>
    <t>https://podminky.urs.cz/item/CS_URS_2022_01/919732211</t>
  </si>
  <si>
    <t>129</t>
  </si>
  <si>
    <t>919735111</t>
  </si>
  <si>
    <t>Řezání stávajícího živičného krytu nebo podkladu hloubky do 50 mm</t>
  </si>
  <si>
    <t>520218168</t>
  </si>
  <si>
    <t>https://podminky.urs.cz/item/CS_URS_2022_01/919735111</t>
  </si>
  <si>
    <t>130</t>
  </si>
  <si>
    <t>919735123</t>
  </si>
  <si>
    <t>Řezání stávajícího betonového krytu nebo podkladu hloubky přes 100 do 150 mm</t>
  </si>
  <si>
    <t>-1013646014</t>
  </si>
  <si>
    <t>https://podminky.urs.cz/item/CS_URS_2022_01/919735123</t>
  </si>
  <si>
    <t>131</t>
  </si>
  <si>
    <t>919794441</t>
  </si>
  <si>
    <t>Úprava ploch kolem hydrantů, šoupat, kanalizačních poklopů a mříží, sloupů apod. v živičných krytech jakékoliv tloušťky, jednotlivě v půdorysné ploše do 2 m2</t>
  </si>
  <si>
    <t>1280308481</t>
  </si>
  <si>
    <t>https://podminky.urs.cz/item/CS_URS_2022_01/919794441</t>
  </si>
  <si>
    <t>132</t>
  </si>
  <si>
    <t>935113111</t>
  </si>
  <si>
    <t>Osazení odvodňovacího žlabu s krycím roštem polymerbetonového šířky do 200 mm</t>
  </si>
  <si>
    <t>-994997561</t>
  </si>
  <si>
    <t>https://podminky.urs.cz/item/CS_URS_2022_01/935113111</t>
  </si>
  <si>
    <t>13,500</t>
  </si>
  <si>
    <t>133</t>
  </si>
  <si>
    <t>59227011</t>
  </si>
  <si>
    <t>žlab odvodňovací z polymerbetonu se spádem dna 0,5% 1000x130x180mm</t>
  </si>
  <si>
    <t>-434363431</t>
  </si>
  <si>
    <t>134</t>
  </si>
  <si>
    <t>56241404</t>
  </si>
  <si>
    <t>vpusť s kalovým košem bez roštu zátěž A15-D 400kN pro žlaby PE š 100mm</t>
  </si>
  <si>
    <t>-1206473560</t>
  </si>
  <si>
    <t>135</t>
  </si>
  <si>
    <t>59227013</t>
  </si>
  <si>
    <t>rošt mřížkový B125 Pz dl 1m oka 30/20 pro žlab PE š 100mm</t>
  </si>
  <si>
    <t>-1407168892</t>
  </si>
  <si>
    <t>136</t>
  </si>
  <si>
    <t>59227027</t>
  </si>
  <si>
    <t>čelo plné na začátek a konec odvodňovacího žlabu polymerický beton všechny stavební výšky</t>
  </si>
  <si>
    <t>-2088131862</t>
  </si>
  <si>
    <t>137</t>
  </si>
  <si>
    <t>936104211</t>
  </si>
  <si>
    <t>Montáž odpadkového koše do betonové patky</t>
  </si>
  <si>
    <t>886315711</t>
  </si>
  <si>
    <t>https://podminky.urs.cz/item/CS_URS_2022_01/936104211</t>
  </si>
  <si>
    <t>"zpětná montáž původního odp. koše - posunutí do nové polohy</t>
  </si>
  <si>
    <t>138</t>
  </si>
  <si>
    <t>938908411</t>
  </si>
  <si>
    <t>Čištění vozovek splachováním vodou povrchu podkladu nebo krytu živičného, betonového nebo dlážděného</t>
  </si>
  <si>
    <t>-1809477455</t>
  </si>
  <si>
    <t>https://podminky.urs.cz/item/CS_URS_2022_01/938908411</t>
  </si>
  <si>
    <t>139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</si>
  <si>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</si>
  <si>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</si>
  <si>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1672008385</t>
  </si>
  <si>
    <t>https://podminky.urs.cz/item/CS_URS_2022_01/938909311</t>
  </si>
  <si>
    <t>"strojně - 90% plochy</t>
  </si>
  <si>
    <t>487,100*90/100</t>
  </si>
  <si>
    <t>140</t>
  </si>
  <si>
    <t>938909331</t>
  </si>
  <si>
    <t>Čištění vozovek metením bláta, prachu nebo hlinitého nánosu s odklizením na hromady na vzdálenost do 20 m nebo naložením na dopravní prostředek ručně povrchu podkladu nebo krytu betonového nebo živičného</t>
  </si>
  <si>
    <t>1045975723</t>
  </si>
  <si>
    <t>https://podminky.urs.cz/item/CS_URS_2022_01/938909331</t>
  </si>
  <si>
    <t>"dočištění ručně - 10% plochy</t>
  </si>
  <si>
    <t>487,100*10/100</t>
  </si>
  <si>
    <t>141</t>
  </si>
  <si>
    <t>966001311</t>
  </si>
  <si>
    <t>Odstranění odpadkového koše s betonovou patkou</t>
  </si>
  <si>
    <t>-884938195</t>
  </si>
  <si>
    <t>https://podminky.urs.cz/item/CS_URS_2022_01/966001311</t>
  </si>
  <si>
    <t>"původní odp. koš - posunutí do nové polohy</t>
  </si>
  <si>
    <t>142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</si>
  <si>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</si>
  <si>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</si>
  <si>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1696571861</t>
  </si>
  <si>
    <t>https://podminky.urs.cz/item/CS_URS_2022_01/966006211</t>
  </si>
  <si>
    <t>"rušené SDZ</t>
  </si>
  <si>
    <t>143</t>
  </si>
  <si>
    <t>985112111</t>
  </si>
  <si>
    <t>Odsekání degradovaného betonu stěn, tloušťky do 10 mm</t>
  </si>
  <si>
    <t>-1232473326</t>
  </si>
  <si>
    <t>https://podminky.urs.cz/item/CS_URS_2022_01/985112111</t>
  </si>
  <si>
    <t>"podezdívky oplocení, sokl</t>
  </si>
  <si>
    <t>SAN_PODEZD*0,500</t>
  </si>
  <si>
    <t>144</t>
  </si>
  <si>
    <t>985112193</t>
  </si>
  <si>
    <t>Odsekání degradovaného betonu Příplatek k cenám za plochu do 10 m2 jednotlivě</t>
  </si>
  <si>
    <t>1513060678</t>
  </si>
  <si>
    <t>https://podminky.urs.cz/item/CS_URS_2022_01/985112193</t>
  </si>
  <si>
    <t>145</t>
  </si>
  <si>
    <t>985131111</t>
  </si>
  <si>
    <t>Očištění ploch stěn, rubu kleneb a podlah tlakovou vodou</t>
  </si>
  <si>
    <t>458047367</t>
  </si>
  <si>
    <t>https://podminky.urs.cz/item/CS_URS_2022_01/985131111</t>
  </si>
  <si>
    <t>146</t>
  </si>
  <si>
    <t>985131311</t>
  </si>
  <si>
    <t>Očištění ploch stěn, rubu kleneb a podlah ruční dočištění ocelovými kartáči</t>
  </si>
  <si>
    <t>-932318661</t>
  </si>
  <si>
    <t>https://podminky.urs.cz/item/CS_URS_2022_01/985131311</t>
  </si>
  <si>
    <t>147</t>
  </si>
  <si>
    <t>985139112</t>
  </si>
  <si>
    <t>Očištění ploch Příplatek k cenám za plochu do 10 m2 jednotlivě</t>
  </si>
  <si>
    <t>-1722083819</t>
  </si>
  <si>
    <t>https://podminky.urs.cz/item/CS_URS_2022_01/985139112</t>
  </si>
  <si>
    <t>148</t>
  </si>
  <si>
    <t>985311111</t>
  </si>
  <si>
    <t>Reprofilace betonu sanačními maltami na cementové bázi ručně stěn, tloušťky do 10 mm</t>
  </si>
  <si>
    <t>-318968209</t>
  </si>
  <si>
    <t>https://podminky.urs.cz/item/CS_URS_2022_01/985311111</t>
  </si>
  <si>
    <t>149</t>
  </si>
  <si>
    <t>985312114</t>
  </si>
  <si>
    <t>Stěrka k vyrovnání ploch reprofilovaného betonu stěn, tloušťky do 5 mm</t>
  </si>
  <si>
    <t>-317332223</t>
  </si>
  <si>
    <t>https://podminky.urs.cz/item/CS_URS_2022_01/985312114</t>
  </si>
  <si>
    <t>150</t>
  </si>
  <si>
    <t>985321111</t>
  </si>
  <si>
    <t>Ochranný nátěr betonářské výztuže 1 vrstva tloušťky 1 mm na cementové bázi stěn, líce kleneb a podhledů</t>
  </si>
  <si>
    <t>745136683</t>
  </si>
  <si>
    <t>https://podminky.urs.cz/item/CS_URS_2022_01/985321111</t>
  </si>
  <si>
    <t>151</t>
  </si>
  <si>
    <t>985323111</t>
  </si>
  <si>
    <t>Spojovací můstek reprofilovaného betonu na cementové bázi, tloušťky 1 mm</t>
  </si>
  <si>
    <t>-1451689226</t>
  </si>
  <si>
    <t>https://podminky.urs.cz/item/CS_URS_2022_01/985323111</t>
  </si>
  <si>
    <t>997</t>
  </si>
  <si>
    <t>Přesun sutě</t>
  </si>
  <si>
    <t>152</t>
  </si>
  <si>
    <t>997221551</t>
  </si>
  <si>
    <t>Vodorovná doprava suti bez naložení, ale se složením a s hrubým urovnáním ze sypkých materiálů, na vzdálenost do 1 km</t>
  </si>
  <si>
    <t>t</t>
  </si>
  <si>
    <t>-860278548</t>
  </si>
  <si>
    <t>https://podminky.urs.cz/item/CS_URS_2022_01/997221551</t>
  </si>
  <si>
    <t>2,552+40,211+122,357 " podkl. drc. kamenivo</t>
  </si>
  <si>
    <t>3,440+4,300 " asfaltová fréza</t>
  </si>
  <si>
    <t>4,871+8,768+0,970 " uliční smetky</t>
  </si>
  <si>
    <t>153</t>
  </si>
  <si>
    <t>997221559</t>
  </si>
  <si>
    <t>Vodorovná doprava suti bez naložení, ale se složením a s hrubým urovnáním Příplatek k ceně za každý další i započatý 1 km přes 1 km</t>
  </si>
  <si>
    <t>-998489151</t>
  </si>
  <si>
    <t>https://podminky.urs.cz/item/CS_URS_2022_01/997221559</t>
  </si>
  <si>
    <t>187,469*14 'Přepočtené koeficientem množství</t>
  </si>
  <si>
    <t>154</t>
  </si>
  <si>
    <t>997221561</t>
  </si>
  <si>
    <t>Vodorovná doprava suti bez naložení, ale se složením a s hrubým urovnáním z kusových materiálů, na vzdálenost do 1 km</t>
  </si>
  <si>
    <t>908357534</t>
  </si>
  <si>
    <t>https://podminky.urs.cz/item/CS_URS_2022_01/997221561</t>
  </si>
  <si>
    <t>1,888+101,261 " podkladní SC vrstvy</t>
  </si>
  <si>
    <t>30,505+41,348+92,822 " asfaltové kry</t>
  </si>
  <si>
    <t xml:space="preserve">0,176 " beton </t>
  </si>
  <si>
    <t>155</t>
  </si>
  <si>
    <t>997221569</t>
  </si>
  <si>
    <t>-32325713</t>
  </si>
  <si>
    <t>https://podminky.urs.cz/item/CS_URS_2022_01/997221569</t>
  </si>
  <si>
    <t>268*14 'Přepočtené koeficientem množství</t>
  </si>
  <si>
    <t>156</t>
  </si>
  <si>
    <t>997221571</t>
  </si>
  <si>
    <t>Vodorovná doprava vybouraných hmot bez naložení, ale se složením a s hrubým urovnáním na vzdálenost do 1 km</t>
  </si>
  <si>
    <t>77065094</t>
  </si>
  <si>
    <t>https://podminky.urs.cz/item/CS_URS_2022_01/997221571</t>
  </si>
  <si>
    <t>2,288 " bet. dlažba</t>
  </si>
  <si>
    <t>22,564+1,278 " obruba</t>
  </si>
  <si>
    <t>0,570+0,100 " UV</t>
  </si>
  <si>
    <t>157</t>
  </si>
  <si>
    <t>997221579</t>
  </si>
  <si>
    <t>Vodorovná doprava vybouraných hmot bez naložení, ale se složením a s hrubým urovnáním na vzdálenost Příplatek k ceně za každý další i započatý 1 km přes 1 km</t>
  </si>
  <si>
    <t>1060719463</t>
  </si>
  <si>
    <t>https://podminky.urs.cz/item/CS_URS_2022_01/997221579</t>
  </si>
  <si>
    <t>26,8*14 'Přepočtené koeficientem množství</t>
  </si>
  <si>
    <t>158</t>
  </si>
  <si>
    <t>997221611</t>
  </si>
  <si>
    <t>Nakládání na dopravní prostředky pro vodorovnou dopravu suti</t>
  </si>
  <si>
    <t>874968187</t>
  </si>
  <si>
    <t>https://podminky.urs.cz/item/CS_URS_2022_01/997221611</t>
  </si>
  <si>
    <t>159</t>
  </si>
  <si>
    <t>997221612</t>
  </si>
  <si>
    <t>Nakládání na dopravní prostředky pro vodorovnou dopravu vybouraných hmot</t>
  </si>
  <si>
    <t>-852171535</t>
  </si>
  <si>
    <t>https://podminky.urs.cz/item/CS_URS_2022_01/997221612</t>
  </si>
  <si>
    <t>166</t>
  </si>
  <si>
    <t>997221861</t>
  </si>
  <si>
    <t>Poplatek za uložení stavebního odpadu na recyklační skládce (skládkovné) z prostého betonu zatříděného do Katalogu odpadů pod kódem 17 01 01</t>
  </si>
  <si>
    <t>1261757956</t>
  </si>
  <si>
    <t>https://podminky.urs.cz/item/CS_URS_2022_01/997221861</t>
  </si>
  <si>
    <t>168</t>
  </si>
  <si>
    <t>997221873</t>
  </si>
  <si>
    <t>Poplatek za uložení stavebního odpadu na recyklační skládce (skládkovné) zeminy a kamení zatříděného do Katalogu odpadů pod kódem 17 05 04</t>
  </si>
  <si>
    <t>-424448730</t>
  </si>
  <si>
    <t>https://podminky.urs.cz/item/CS_URS_2022_01/997221873</t>
  </si>
  <si>
    <t>167</t>
  </si>
  <si>
    <t>997221875</t>
  </si>
  <si>
    <t>Poplatek za uložení stavebního odpadu na recyklační skládce (skládkovné) asfaltového bez obsahu dehtu zatříděného do Katalogu odpadů pod kódem 17 03 02</t>
  </si>
  <si>
    <t>-205098158</t>
  </si>
  <si>
    <t>https://podminky.urs.cz/item/CS_URS_2022_01/997221875</t>
  </si>
  <si>
    <t>998</t>
  </si>
  <si>
    <t>Přesun hmot</t>
  </si>
  <si>
    <t>160</t>
  </si>
  <si>
    <t>998223011</t>
  </si>
  <si>
    <t>Přesun hmot pro pozemní komunikace s krytem dlážděným dopravní vzdálenost do 200 m jakékoliv délky objektu</t>
  </si>
  <si>
    <t>-1589809988</t>
  </si>
  <si>
    <t>https://podminky.urs.cz/item/CS_URS_2022_01/998223011</t>
  </si>
  <si>
    <t>PSV</t>
  </si>
  <si>
    <t>Práce a dodávky PSV</t>
  </si>
  <si>
    <t>711</t>
  </si>
  <si>
    <t>Izolace proti vodě, vlhkosti a plynům</t>
  </si>
  <si>
    <t>161</t>
  </si>
  <si>
    <t>711161232</t>
  </si>
  <si>
    <t>Izolace proti zemní vlhkosti a beztlakové vodě nopovými fóliemi na ploše svislé S vrstva ochranná, odvětrávací a drenážní s integrovanou mřížkou pro aplikaci omítky výška nopku 8,0 mm, tl. fólie do 0,6 mm</t>
  </si>
  <si>
    <t>2135165154</t>
  </si>
  <si>
    <t>https://podminky.urs.cz/item/CS_URS_2022_01/711161232</t>
  </si>
  <si>
    <t>"podél oplocení a garáží</t>
  </si>
  <si>
    <t>162</t>
  </si>
  <si>
    <t>711161384</t>
  </si>
  <si>
    <t>Izolace proti zemní vlhkosti a beztlakové vodě nopovými fóliemi ostatní ukončení izolace provětrávací lištou</t>
  </si>
  <si>
    <t>1132664707</t>
  </si>
  <si>
    <t>https://podminky.urs.cz/item/CS_URS_2022_01/711161384</t>
  </si>
  <si>
    <t>14,360+0,400+10,320+0,300+14,290+0,300+6,000+12,050+14,350+3,500+4,300+7,100</t>
  </si>
  <si>
    <t>163</t>
  </si>
  <si>
    <t>998711101</t>
  </si>
  <si>
    <t>Přesun hmot pro izolace proti vodě, vlhkosti a plynům stanovený z hmotnosti přesunovaného materiálu vodorovná dopravní vzdálenost do 50 m v objektech výšky do 6 m</t>
  </si>
  <si>
    <t>1613004545</t>
  </si>
  <si>
    <t>https://podminky.urs.cz/item/CS_URS_2022_01/998711101</t>
  </si>
  <si>
    <t>Práce a dodávky M</t>
  </si>
  <si>
    <t>46-M</t>
  </si>
  <si>
    <t>Zemní práce při extr.mont.pracích</t>
  </si>
  <si>
    <t>164</t>
  </si>
  <si>
    <t>460791212</t>
  </si>
  <si>
    <t>Montáž trubek ochranných uložených volně do rýhy plastových ohebných, vnitřního průměru přes 32 do 50 mm</t>
  </si>
  <si>
    <t>1995684187</t>
  </si>
  <si>
    <t>https://podminky.urs.cz/item/CS_URS_2022_01/460791212</t>
  </si>
  <si>
    <t>"chránička kabelu NN</t>
  </si>
  <si>
    <t>165</t>
  </si>
  <si>
    <t>34571351</t>
  </si>
  <si>
    <t>trubka elektroinstalační ohebná dvouplášťová korugovaná (chránička) D 41/50mm, HDPE+LDPE</t>
  </si>
  <si>
    <t>-1738658847</t>
  </si>
  <si>
    <t>20,38*1,05 'Přepočtené koeficientem množství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</si>
  <si>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</si>
  <si>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</si>
  <si>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</si>
  <si>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</si>
  <si>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</si>
  <si>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</si>
  <si>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</si>
  <si>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</si>
  <si>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</si>
  <si>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</si>
  <si>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012303000</t>
  </si>
  <si>
    <t>Geodetické práce po výstavbě - geometrické zaměření nového stavu a vypracování geometrického plánu (4x v tištěné podobě + 1x v elektronické podobě)</t>
  </si>
  <si>
    <t>Kč</t>
  </si>
  <si>
    <t>1024</t>
  </si>
  <si>
    <t>-855806727</t>
  </si>
  <si>
    <t>https://podminky.urs.cz/item/CS_URS_2022_01/012303000</t>
  </si>
  <si>
    <t>VRN3</t>
  </si>
  <si>
    <t>Zařízení staveniště</t>
  </si>
  <si>
    <t>032803000</t>
  </si>
  <si>
    <t>Ostatní vybavení staveniště - mobilní chemická toaleta</t>
  </si>
  <si>
    <t>-342406120</t>
  </si>
  <si>
    <t>https://podminky.urs.cz/item/CS_URS_2022_01/032803000</t>
  </si>
  <si>
    <t>VRN4</t>
  </si>
  <si>
    <t>Inženýrská činnost</t>
  </si>
  <si>
    <t>042603000</t>
  </si>
  <si>
    <t>Plán zkoušek - vypracování a odsouhlasení KZP (kontrolní zkušební plán) a TP (technologický předpis) pro jednotlivé stavební operace a stavební postupy</t>
  </si>
  <si>
    <t>828458391</t>
  </si>
  <si>
    <t>https://podminky.urs.cz/item/CS_URS_2022_01/042603000</t>
  </si>
  <si>
    <t>043154000</t>
  </si>
  <si>
    <t>Zkoušky hutnicí</t>
  </si>
  <si>
    <t>1987749983</t>
  </si>
  <si>
    <t>https://podminky.urs.cz/item/CS_URS_2022_01/043154000</t>
  </si>
  <si>
    <t>VRN7</t>
  </si>
  <si>
    <t>Provozní vlivy</t>
  </si>
  <si>
    <t>072103001</t>
  </si>
  <si>
    <t>Projednání DIO a zajištění DIR komunikace II.a III. třídy (uzavření chodníku, 1x přechod křížení komunikace)</t>
  </si>
  <si>
    <t>-329197476</t>
  </si>
  <si>
    <t>https://podminky.urs.cz/item/CS_URS_2022_01/072103001</t>
  </si>
  <si>
    <t>SEZNAM FIGUR</t>
  </si>
  <si>
    <t>Výměra</t>
  </si>
  <si>
    <t xml:space="preserve"> SO 101</t>
  </si>
  <si>
    <t>138,660</t>
  </si>
  <si>
    <t>Použití figury:</t>
  </si>
  <si>
    <t>Odstranění podkladu z kameniva drceného tl přes 100 do 200 mm strojně pl přes 50 do 200 m2</t>
  </si>
  <si>
    <t>Odstranění podkladu živičného tl přes 50 do 100 mm strojně pl přes 50 do 200 m2</t>
  </si>
  <si>
    <t>421,920</t>
  </si>
  <si>
    <t>Odstranění podkladu z kameniva drceného tl přes 100 do 200 mm strojně pl přes 200 m2</t>
  </si>
  <si>
    <t>Odstranění podkladu z betonu prostého tl do 100 mm strojně pl přes 200 m2</t>
  </si>
  <si>
    <t>Odstranění podkladu živičného tl 50 mm strojně pl přes 200 m2</t>
  </si>
  <si>
    <t>Odstranění podkladu živičného tl přes 50 do 100 mm strojně pl přes 200 m2</t>
  </si>
  <si>
    <t>8,800</t>
  </si>
  <si>
    <t>Rozebrání dlažeb ze zámkových dlaždic komunikací pro pěší ručně</t>
  </si>
  <si>
    <t>Odstranění podkladu z kameniva drceného tl přes 100 do 200 mm ručně</t>
  </si>
  <si>
    <t>5,810</t>
  </si>
  <si>
    <t>Odstranění podkladu z betonu prostého tl přes 100 do 150 mm ručně</t>
  </si>
  <si>
    <t>37,390</t>
  </si>
  <si>
    <t>Frézování živičného krytu tl 40 mm pruh š 0,5 m pl do 500 m2 bez překážek v trase</t>
  </si>
  <si>
    <t>Frézování živičného krytu tl 50 mm pruh š 0,5 m pl do 500 m2 bez překážek v trase</t>
  </si>
  <si>
    <t>4,540</t>
  </si>
  <si>
    <t>Vytrhání obrub krajníků obrubníků stojatých</t>
  </si>
  <si>
    <t>7,440+4,340+2,030+3,750+6,590+2,320+5,490</t>
  </si>
  <si>
    <t>Vytrhání obrub záhonových</t>
  </si>
  <si>
    <t>17,990+2,930+4,010+22,620+2,250+13,160+6,180+7,690+5,980+9,550+2,000+1,040+1,930+8,200</t>
  </si>
  <si>
    <t>B_TR</t>
  </si>
  <si>
    <t>Bourání - trubka</t>
  </si>
  <si>
    <t>228,540</t>
  </si>
  <si>
    <t>Sejmutí ornice plochy do 100 m2 tl vrstvy do 200 mm strojně</t>
  </si>
  <si>
    <t>13,730</t>
  </si>
  <si>
    <t>Trativod z drenážních trubek korugovaných PP SN 16 perforace 360° včetně lože otevřený výkop DN 150 pro liniové stavby</t>
  </si>
  <si>
    <t>20,380</t>
  </si>
  <si>
    <t>Montáž trubek ochranných plastových uložených volně do rýhy ohebných přes 32 do 50 mm</t>
  </si>
  <si>
    <t>36,500</t>
  </si>
  <si>
    <t>Úprava pláně pro silnice a dálnice v zářezech se zhutněním</t>
  </si>
  <si>
    <t>Kryt vymývaným dekoračním kamenivem (kačírkem) tl 100 mm</t>
  </si>
  <si>
    <t>Geotextilie pro ochranu, separaci a filtraci netkaná měrná hm přes 300 do 500 g/m2</t>
  </si>
  <si>
    <t>47,150+10,300+15,010+14,810</t>
  </si>
  <si>
    <t>Izolace proti zemní vlhkosti nopovou fólií s integrovanou mřížkou svislá, nopek v 8,0 mm, tl do 0,6 mm</t>
  </si>
  <si>
    <t>7,660+3,660+3,280+5,950+7,380+3,500</t>
  </si>
  <si>
    <t>Uložení sypaniny z hornin soudržných do násypů zhutněných ručně</t>
  </si>
  <si>
    <t>Osazení obrubníku kamenného stojatého s boční opěrou do lože z betonu prostého</t>
  </si>
  <si>
    <t>Řezání spár pro vytvoření komůrky š 10 mm hl 20 mm pro těsnící zálivku v živičném krytu</t>
  </si>
  <si>
    <t>Těsnění spár zálivkou za tepla pro komůrky š 10 mm hl 20 mm s těsnicím profilem</t>
  </si>
  <si>
    <t>Těsnění svislé spáry mezi živičným krytem a ostatními prvky samolepicí asfaltovou páskou š 35 mm</t>
  </si>
  <si>
    <t>18,440+2,250+4,070+15,270+2,000+1,980+10,090+13,220+1,000+3,330+1,000+1,510</t>
  </si>
  <si>
    <t>Osazení silničního obrubníku betonového stojatého s boční opěrou do lože z betonu prostého</t>
  </si>
  <si>
    <t>3,000+3,540+4,150+6,110+3,000+6,330+5,500+5,500</t>
  </si>
  <si>
    <t>15,000</t>
  </si>
  <si>
    <t>19,030+16,940+17,230+12,000+7,030+6,140+3,770+5,240+7,020+4,000</t>
  </si>
  <si>
    <t>Osazení chodníkového obrubníku betonového stojatého s boční opěrou do lože z betonu prostého</t>
  </si>
  <si>
    <t>6,940+31,260+5,500+5,500+1,920+1,920+1,250</t>
  </si>
  <si>
    <t>10,000+6,000</t>
  </si>
  <si>
    <t>Odsekání degradovaného betonu stěn tl do 10 mm</t>
  </si>
  <si>
    <t>Příplatek k odsekání degradovaného betonu za plochu do 10 m2 jednotlivě</t>
  </si>
  <si>
    <t>Ruční dočištění ploch stěn, rubu kleneb a podlah ocelových kartáči</t>
  </si>
  <si>
    <t>Příplatek k očištění ploch za plochu do 10 m2 jednotlivě</t>
  </si>
  <si>
    <t>Reprofilace stěn cementovou sanační maltou tl do 10 mm</t>
  </si>
  <si>
    <t>Stěrka k vyrovnání betonových ploch stěn tl do 5 mm</t>
  </si>
  <si>
    <t>Ochranný nátěr výztuže na cementové bázi stěn, líce kleneb a podhledů 1 vrstva tl 1 mm</t>
  </si>
  <si>
    <t>Spojovací můstek reprofilovaného betonu na cementové bázi tl 1 mm</t>
  </si>
  <si>
    <t>157,870</t>
  </si>
  <si>
    <t>Podklad ze štěrkodrtě ŠD plochy přes 100 m2 tl 150 mm</t>
  </si>
  <si>
    <t>Kladení zámkové dlažby komunikací pro pěší ručně tl 60 mm skupiny A pl přes 100 do 300 m2</t>
  </si>
  <si>
    <t>Čištění vozovek splachováním vodou</t>
  </si>
  <si>
    <t>21,320</t>
  </si>
  <si>
    <t>2,350</t>
  </si>
  <si>
    <t>8,750</t>
  </si>
  <si>
    <t>Podklad ze štěrkodrtě ŠD plochy do 100 m2 tl 120 mm</t>
  </si>
  <si>
    <t>Podklad ze směsi stmelené cementem SC C 8/10 (KSC I) tl 100 mm</t>
  </si>
  <si>
    <t>Litý asfalt MA 11 (LAS) tl 30 mm š do 3 m z nemodifikovaného asfaltu</t>
  </si>
  <si>
    <t>Zdrsňovací posyp litého asfaltu v množství 4 kg/m2</t>
  </si>
  <si>
    <t>1,960+1,220</t>
  </si>
  <si>
    <t>Úprava krytu z kameniva drceného pro nový kryt s doplněním kameniva drceného přes 0,04 do 0,06 m3/m2</t>
  </si>
  <si>
    <t>8,360</t>
  </si>
  <si>
    <t>Podklad ze směsi stmelené cementem SC C 8/10 (KSC I) tl 150 mm</t>
  </si>
  <si>
    <t>Kladení zámkové dlažby pozemních komunikací ručně tl 80 mm skupiny A pl přes 100 do 300 m2</t>
  </si>
  <si>
    <t>34,750</t>
  </si>
  <si>
    <t>3,120</t>
  </si>
  <si>
    <t>203,500</t>
  </si>
  <si>
    <t>49,430</t>
  </si>
  <si>
    <t>Podklad ze štěrkodrtě ŠD plochy do 100 m2 tl 200 mm</t>
  </si>
  <si>
    <t>Podklad ze směsi stmelené cementem SC C 8/10 (KSC I) tl 120 mm</t>
  </si>
  <si>
    <t>Postřik živičný infiltrační s posypem z asfaltu množství 1 kg/m2</t>
  </si>
  <si>
    <t>Postřik živičný spojovací z asfaltu v množství 0,30 kg/m2</t>
  </si>
  <si>
    <t>Asfaltový beton vrstva obrusná ACO 11 (ABS) tř. I tl 40 mm š do 3 m z nemodifikovaného asfaltu</t>
  </si>
  <si>
    <t>Asfaltový beton vrstva ložní ACL 16 (ABH) tl 60 mm š do 3 m z nemodifikovaného asfaltu</t>
  </si>
  <si>
    <t>78,310</t>
  </si>
  <si>
    <t>Úprava krytu z kameniva drceného pro nový kryt s doplněním kameniva drceného přes 0,06 do 0,08 m3/m2</t>
  </si>
  <si>
    <t>Osazení betonových prstenců nebo rámů v do 100 mm</t>
  </si>
  <si>
    <t>Montáž kolen na kanalizačním potrubí z PP trub hladkých plnostěnných DN 200</t>
  </si>
  <si>
    <t>Výřez a montáž tvarovek odbočných na potrubí z kanalizačních trub z PVC DN 300</t>
  </si>
  <si>
    <t>Tlaková zkouška vzduchem potrubí DN 200 těsnícím vakem ucpávkovým</t>
  </si>
  <si>
    <t>Osazení vpusti uliční DN 450 z betonových dílců dno s kalištěm</t>
  </si>
  <si>
    <t>Osazení vpusti uliční DN 450 z betonových dílců skruž horní 295 mm</t>
  </si>
  <si>
    <t>Osazení vpusti uliční DN 450 z betonových dílců skruž středová 295 mm</t>
  </si>
  <si>
    <t>Osazení vpusti uliční DN 450 z betonových dílců skruž průběžná s výtokem</t>
  </si>
  <si>
    <t>13,030+1,150+4,500</t>
  </si>
  <si>
    <t>Montáž kanalizačního potrubí korugovaného SN 10 z polypropylenu DN 200</t>
  </si>
  <si>
    <t>168,840+3,280+3,180</t>
  </si>
  <si>
    <t>Plošná úprava terénu do 500 m2 zemina skupiny 1 až 4 nerovnosti přes 50 do 100 mm v rovinně a svahu do 1:5</t>
  </si>
  <si>
    <t>Rozprostření ornice tl vrstvy do 200 mm v rovině nebo ve svahu do 1:5 ručně</t>
  </si>
  <si>
    <t>Založení parterového trávníku výsevem pl do 1000 m2 v rovině a ve svahu do 1:5</t>
  </si>
  <si>
    <t>Obdělání půdy hrabáním v rovině a svahu do 1:5</t>
  </si>
  <si>
    <t>Obdělání půdy válením v rovině a svahu do 1:5</t>
  </si>
  <si>
    <t>Chemické odplevelení před založením kultury nad 20 m2 postřikem na široko v rovině a svahu do 1:5</t>
  </si>
  <si>
    <t>Chemické odplevelení po založení kultury postřikem na široko v rovině a svahu do 1:5</t>
  </si>
  <si>
    <t>Ošetření trávníku shrabáním v rovině a svahu do 1:5</t>
  </si>
  <si>
    <t>Vypletí záhonu trávníku po výsevu s naložením a odvozem odpadu do 20 km v rovině a svahu do 1:5</t>
  </si>
  <si>
    <t>Zalití rostlin vodou plocha do 20 m2</t>
  </si>
  <si>
    <t>ŽLAB</t>
  </si>
  <si>
    <t>Liniové odvodnění betonovým žlabem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</si>
  <si>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</si>
  <si>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</si>
  <si>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</si>
  <si>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</si>
  <si>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</si>
  <si>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</si>
  <si>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</si>
  <si>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</si>
  <si>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</si>
  <si>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</si>
  <si>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</si>
  <si>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</si>
  <si>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</si>
  <si>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</si>
  <si>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</si>
  <si>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</si>
  <si>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</si>
  <si>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</si>
  <si>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</si>
  <si>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</si>
  <si>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</si>
  <si>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</si>
  <si>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</si>
  <si>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</si>
  <si>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</si>
  <si>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</si>
  <si>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</si>
  <si>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</si>
  <si>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</si>
  <si>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</si>
  <si>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</si>
  <si>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</si>
  <si>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</si>
  <si>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</si>
  <si>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</si>
  <si>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</si>
  <si>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</si>
  <si>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</si>
  <si>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</si>
  <si>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</si>
  <si>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</si>
  <si>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</si>
  <si>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</si>
  <si>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</si>
  <si>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</si>
  <si>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</si>
  <si>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</si>
  <si>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</si>
  <si>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</si>
  <si>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</si>
  <si>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</si>
  <si>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</si>
  <si>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</si>
  <si>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</si>
  <si>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</si>
  <si>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</si>
  <si>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</si>
  <si>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</si>
  <si>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</si>
  <si>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</si>
  <si>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</si>
  <si>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</si>
  <si>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</si>
  <si>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</si>
  <si>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</si>
  <si>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</si>
  <si>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</si>
  <si>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</si>
  <si>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</si>
  <si>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</si>
  <si>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</si>
  <si>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</si>
  <si>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</si>
  <si>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</si>
  <si>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</si>
  <si>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</si>
  <si>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</si>
  <si>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</si>
  <si>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</si>
  <si>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</si>
  <si>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</si>
  <si>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</si>
  <si>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</si>
  <si>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</si>
  <si>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</si>
  <si>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</si>
  <si>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</si>
  <si>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</si>
  <si>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</si>
  <si>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</si>
  <si>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</si>
  <si>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</si>
  <si>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</si>
  <si>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</si>
  <si>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</si>
  <si>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</si>
  <si>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</si>
  <si>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</si>
  <si>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</si>
  <si>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</si>
  <si>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</si>
  <si>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</si>
  <si>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</si>
  <si>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</si>
  <si>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</si>
  <si>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</si>
  <si>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</si>
  <si>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</si>
  <si>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</si>
  <si>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</si>
  <si>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</si>
  <si>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</si>
  <si>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</si>
  <si>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</si>
  <si>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</si>
  <si>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</si>
  <si>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</si>
  <si>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</si>
  <si>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</si>
  <si>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</si>
  <si>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</si>
  <si>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</si>
  <si>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</si>
  <si>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</si>
  <si>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</si>
  <si>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</si>
  <si>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</si>
  <si>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</si>
  <si>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</si>
  <si>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</si>
  <si>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</si>
  <si>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</si>
  <si>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</si>
  <si>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</si>
  <si>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</si>
  <si>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</si>
  <si>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</si>
  <si>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</si>
  <si>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</si>
  <si>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</si>
  <si>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</si>
  <si>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</si>
  <si>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</si>
  <si>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</si>
  <si>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</si>
  <si>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</si>
  <si>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</si>
  <si>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</si>
  <si>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</si>
  <si>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</si>
  <si>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</si>
  <si>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</si>
  <si>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</si>
  <si>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</si>
  <si>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</si>
  <si>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</si>
  <si>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</si>
  <si>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</si>
  <si>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</si>
  <si>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</si>
  <si>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</si>
  <si>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</si>
  <si>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</si>
  <si>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</si>
  <si>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</si>
  <si>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</si>
  <si>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</si>
  <si>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</si>
  <si>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</si>
  <si>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</si>
  <si>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</si>
  <si>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</si>
  <si>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</si>
  <si>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</si>
  <si>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</si>
  <si>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</si>
  <si>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</si>
  <si>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</si>
  <si>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</si>
  <si>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</si>
  <si>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</si>
  <si>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</si>
  <si>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</si>
  <si>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</si>
  <si>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Všeobecné podmínky k ceně díla</t>
  </si>
  <si>
    <r>
      <t>1)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Nabídková cena obsahuje veškeré práce a dodávky, které jsou zřejmé z projektové dokumentace, zejména technické zprávy, výkresů, výkazu výměr a výpisů materiálů.</t>
    </r>
  </si>
  <si>
    <r>
      <t>2)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Pro stanovení ceny je nutné prostudovat veškeré dostupné podklady a zejména prohlédnout vlastní staveniště.</t>
    </r>
  </si>
  <si>
    <r>
      <t>3)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Věcné ani výměrové údaje ve všech soupisech prací a dodávek nesmějí být zhotovitelem při zpracování nabídky měněny. Výměry materiálů ve specifikacích jsou uvedeny v teoretické (vypočítané) výměře, náklady na prořez či ztratné zohlední dodavatel v jednotkové ceně. Celkové ceny jednotlivých položek i kapitol budou odpovídat uvedené věcné náplni a výměrám v soupisu prací a dodávek.</t>
    </r>
  </si>
  <si>
    <r>
      <t>4)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Zhotovitel při vypracování nabídky zohlední všechny údaje a požadavky uvedené v projektu a v technických standardech. Pokud tak neučiní, nebude v průběhu provádění stavby brán zřetel na jeho eventuální požadavky na uznání víceprací vyplývajících z údajů a požadavků uvedených ve výše zmíněné projektové dokumentaci.</t>
    </r>
  </si>
  <si>
    <r>
      <t>5)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Výkaz výměr, dodávek a prací nemusí být úplný a vyčerpávající. Je souhrnný, tzn.že poskytuje ucelený přehled o rozsahu dodávky pomocí položek, které mají vliv na celkovou a pevnou cenu díla. Je pouze jednou částí dokumentace. Uchazeč je povinen při sestavování rozpočtu kontrolovat VV s PD. Pokud narazí při sestavování nabídkového rozpočtu na nesrovnalost mezi PD a VV je povinen o tom neprodleně informovat zadavatele. Pokud tak neučiní, nebude brán zřetel na případně pozdější požadované vícepráce a vícenáklady.</t>
    </r>
  </si>
  <si>
    <r>
      <t>6)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Jsou-li ve výkazu výměr uvedeny odkazy na obchodní firmy, názvy nebo specifická označení výrobků apod., jsou takové odkazy pouze informativní a zadavatel umožňuje použít i jiných, zejména kvalitativně a technicky stejných řešení.</t>
    </r>
  </si>
  <si>
    <r>
      <t>7)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Nabídka a jednotková cena zahrnuje, pokud není v následujících specifikacích uvedeno jinak, dodávku a montáž materiálu a výrobku podle níže uvedené specifikace, včetně dopravy na staveniště, povinných zkoušek materiálů, vzorků a prací ve smyslu platných norem a předpisů. Předmětem díla a povinností zhotovitele je dále provedení veškerých kotevních a spojovacích prvků, pomocných konstrukcí, stavebních připomoci a ostatních prací přímo nespecifikovaných v těchto podkladech a projektové dokumentaci, ale nezbytných pro zhotovení a plnou funkčnost a požadovanou kvalitu díla.</t>
    </r>
  </si>
  <si>
    <r>
      <t>8)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Do nabídky budou započítány i náklady na stavební přípomoce pro provedení technických instalací jako např. zemní práce, zásypy, obsypy, zhotovení nik, chrániček a těsnění prostupů požárních a akustických a náklady na výpomocné práce pro práce dokončovací a pro technologie včetně potřebných lešení, pažení a jiných dočasných konstrukcí.</t>
    </r>
  </si>
  <si>
    <r>
      <t>9)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Cena díla zahrnuje i veškeré náklady potřebné k provedení díla, tj. včetně věcí opatřených zhotovitelem k provedení díla, včetně nákladů na napojení na objekty stávající nebo budované, pomocných prací, výrobků, materiálů, revizí, kontrol, prohlídek, předepsaných zkoušek, posudků, nákladů na požární dohled a nákladů na bezpečnost práce.</t>
    </r>
  </si>
  <si>
    <r>
      <t>10)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Do cen budou započítány všechny nezbytné režijní náklady stavby, náklady na průběžný úklid stavby a okolí a náklady na závěrečný úklid stavby a okolí.</t>
    </r>
  </si>
  <si>
    <r>
      <t>11)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ceně budou zahrnuty náklady na střežení staveniště po celou dobu výstavby včetně nákladů pojištění rizik při realizaci stavby.</t>
    </r>
  </si>
  <si>
    <r>
      <t>12)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Součástí ceny díla je vytýčení, ochrana a zajištění veškerých stávajících inženýrských sítí (křižujících nebo v souběhu s prováděnými pracemi). Tyto práce a dodávky jsou součástí nabídky a nebudou zvlášť hrazeny.</t>
    </r>
  </si>
  <si>
    <r>
      <t>13)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Cena díla obsahuje náklady na napojení a rozvody staveništních médií  a ceny médií spotřebovaných při realizaci díla.</t>
    </r>
  </si>
  <si>
    <r>
      <t>14)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Uchazeč má právo navštívit staveniště. Doporučuje se, aby každý uchazeč před zpracováním nabídky budoucí staveniště navštívil a podrobně se seznámil se všemi podmínkami a okolnostmi staveniště, které mohou ovlivnit jeho nabídku.</t>
    </r>
  </si>
  <si>
    <r>
      <t>15)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Dodatečné požadavky, zejména na prodloužení lhůt, úpravu kvality prací, zvýšení ceny z titulu nedokonalého zhodnocení situace či nedostatečných informací, nebudou akceptovány.</t>
    </r>
  </si>
  <si>
    <r>
      <t>16)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Veškeré případné vícenáklady, které vyplynou v průběhu stavby a pokud nebudou vyvolány dodatečnými požadavky objednatele, jsou součástí celkové nabídkové ceny a nebudou zvlášť hrazeny.</t>
    </r>
  </si>
  <si>
    <r>
      <t>17)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Všechny použité stavební materiály a technická zařízení musí splňovat požadavky platných příslušných norem ČSN a EN (v případě nesouladu platí přísnější) na jejich použití v daných stavebních konstrukcích a zhotovitel je povinen doložit jejich certifikáty o vhodnosti pro použití pro dané stavební konstrukce.</t>
    </r>
  </si>
  <si>
    <r>
      <t>18)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Výroba konstrukcí, stavebních prvků nebo příprava stavebních hmot a směsí ve vlastní výrobně zhotovitele mimo staveniště nezakládá nárok na zvýšení jednotkové ceny.</t>
    </r>
  </si>
  <si>
    <r>
      <t>19)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Zhotovitel provede všechny povinné zkoušky, zkoušky rozvodů a zařízení technického vybavení budov, přípojek a venkovních nadzemních a podzemních vedení, vyhotoví potřebné protokoly o nich, zajistí revizní zprávy, návody na obsluhu zařízení v českém jazyce, případně zajistí proškolení a zajistí pokud je to nutné, odsouhlasení a převzetí díla správce sítí. Rovněž provede pasport přilehlých nemovitostí a vyhotoví zprávu s fotodokumentací. Náklady na výše uvedené práce je nutno zahrnout do jednotkových cen a nebudou zvlášť hrazeny.</t>
    </r>
  </si>
  <si>
    <r>
      <t>20)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Veškeré prostupy potrubí a kabelů požárně dělícími konstrukcemi musí být utěsněny dle ustanovení ČSN 73 0802, čl.8.6.1. systémovými atestovanými hmotami s požární odolností shodnou s požární odolností konstrukce, kterou prostupují. Náklady je nutno zahrnout do jednotkových cen.</t>
    </r>
  </si>
  <si>
    <r>
      <t>21)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průběhu provádění prací budou respektovány všechny příslušné platné předpisy a požadavky BOZP. Náklady vyplývající z jejich dodržení jsou součástí jednotkové ceny a nebudou zvlášť hrazeny.</t>
    </r>
  </si>
  <si>
    <r>
      <t>22)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Vzorky materiálů : výsledný materiál musí odpovídat kvalitou, barvou a jakostí povrchu materiálovým vzorkům, které je povinen zhotovitel předložit k odsouhlasení objednateli v dostatečném předstihu před zahájením prací.</t>
    </r>
  </si>
  <si>
    <r>
      <t>23)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dostatečném předstihu před zahájením výroby je zhotovitel povinen předložit objednateli, architektovi a projektantovi k odsouhlasení dílenské výkresy, včetně výrobních detailů atypických prvků a katalogové materiály typových výrobků a předloží vzorky materiálů a konstrukcí. Náklady na tyto práce je nutné zahrnout do jednotkové ceny a nebudou zvlášť hrazeny. Teprve na základě písemného souhlasu objednatele je možné zahájit výrobu.</t>
    </r>
  </si>
  <si>
    <r>
      <t>24)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Barva všech výrobků musí být odsouhlasena objednatelem, architektem a projektantem.</t>
    </r>
  </si>
  <si>
    <r>
      <t>25)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případě, že zhotovitel zváží nutnost doplnit výkaz výměr o další položky nutné k provedení díla, uvede tyto včetně ocenění na samostatnou přílohu, kterou doplní za výkaz výměr.</t>
    </r>
  </si>
  <si>
    <r>
      <t>26)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Cena nebude v průběhu stavby zvyšována z titulu inflace nebo kurzovních rozdílů.</t>
    </r>
  </si>
  <si>
    <r>
      <t>27)</t>
    </r>
    <r>
      <rPr>
        <sz val="10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Pevná nabídková cena musí zahrnovat veškeré náklady spojené s úplným dokončením díla včetně veškerých průvodních činností a nákladů spojených s realizací a předáním díla.</t>
    </r>
  </si>
  <si>
    <r>
      <t>28)</t>
    </r>
    <r>
      <rPr>
        <sz val="10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 xml:space="preserve"> DPH bude uvedena zvlášť.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</si>
</sst>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name val="MS Sans Serif"/>
      <family val="2"/>
    </font>
    <font>
      <b/>
      <sz val="10"/>
      <color rgb="FF8DB3E2"/>
      <name val="Calibri"/>
      <family val="2"/>
      <charset val="238"/>
    </font>
    <font>
      <sz val="10"/>
      <name val="Calibri"/>
      <family val="2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0" fillId="0" borderId="0" applyNumberFormat="0" applyFill="0" applyBorder="0" applyAlignment="0" applyProtection="0"/>
    <xf numFmtId="0" fontId="52" fillId="0" borderId="1" applyAlignment="0">
      <alignment vertical="top" wrapText="1"/>
      <protection locked="0"/>
    </xf>
  </cellStyleXfs>
  <cellXfs count="4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0" fillId="0" borderId="0" xfId="0" applyFont="1" applyAlignment="1">
      <alignment horizontal="left"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53" fillId="0" borderId="1" xfId="2" applyFont="1" applyAlignment="1">
      <alignment vertical="top"/>
      <protection locked="0"/>
    </xf>
    <xf numFmtId="0" fontId="52" fillId="0" borderId="1" xfId="2" applyAlignment="1">
      <alignment vertical="top"/>
      <protection locked="0"/>
    </xf>
    <xf numFmtId="0" fontId="54" fillId="0" borderId="1" xfId="2" applyFont="1" applyAlignment="1">
      <alignment horizontal="justify" vertical="top"/>
      <protection locked="0"/>
    </xf>
    <xf numFmtId="0" fontId="54" fillId="0" borderId="1" xfId="2" applyFont="1" applyAlignment="1">
      <alignment vertical="top"/>
      <protection locked="0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4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/>
    </xf>
  </cellXfs>
  <cellStyles count="3">
    <cellStyle name="Hypertextový odkaz" xfId="1" builtinId="8"/>
    <cellStyle name="Normální" xfId="0" builtinId="0" customBuiltin="1"/>
    <cellStyle name="normální 2 2" xfId="2" xr:uid="{13284A39-2F8F-4CEC-A731-AA98C4732509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183403153" TargetMode="External"/><Relationship Id="rId117" Type="http://schemas.openxmlformats.org/officeDocument/2006/relationships/hyperlink" Target="https://podminky.urs.cz/item/CS_URS_2022_01/997221571" TargetMode="External"/><Relationship Id="rId21" Type="http://schemas.openxmlformats.org/officeDocument/2006/relationships/hyperlink" Target="https://podminky.urs.cz/item/CS_URS_2022_01/181111111" TargetMode="External"/><Relationship Id="rId42" Type="http://schemas.openxmlformats.org/officeDocument/2006/relationships/hyperlink" Target="https://podminky.urs.cz/item/CS_URS_2022_01/566401111" TargetMode="External"/><Relationship Id="rId47" Type="http://schemas.openxmlformats.org/officeDocument/2006/relationships/hyperlink" Target="https://podminky.urs.cz/item/CS_URS_2022_01/577134111" TargetMode="External"/><Relationship Id="rId63" Type="http://schemas.openxmlformats.org/officeDocument/2006/relationships/hyperlink" Target="https://podminky.urs.cz/item/CS_URS_2022_01/899202211" TargetMode="External"/><Relationship Id="rId68" Type="http://schemas.openxmlformats.org/officeDocument/2006/relationships/hyperlink" Target="https://podminky.urs.cz/item/CS_URS_2022_01/913121111" TargetMode="External"/><Relationship Id="rId84" Type="http://schemas.openxmlformats.org/officeDocument/2006/relationships/hyperlink" Target="https://podminky.urs.cz/item/CS_URS_2022_01/916131213" TargetMode="External"/><Relationship Id="rId89" Type="http://schemas.openxmlformats.org/officeDocument/2006/relationships/hyperlink" Target="https://podminky.urs.cz/item/CS_URS_2022_01/919125111" TargetMode="External"/><Relationship Id="rId112" Type="http://schemas.openxmlformats.org/officeDocument/2006/relationships/hyperlink" Target="https://podminky.urs.cz/item/CS_URS_2022_01/985323111" TargetMode="External"/><Relationship Id="rId16" Type="http://schemas.openxmlformats.org/officeDocument/2006/relationships/hyperlink" Target="https://podminky.urs.cz/item/CS_URS_2022_01/162651112" TargetMode="External"/><Relationship Id="rId107" Type="http://schemas.openxmlformats.org/officeDocument/2006/relationships/hyperlink" Target="https://podminky.urs.cz/item/CS_URS_2022_01/985131311" TargetMode="External"/><Relationship Id="rId11" Type="http://schemas.openxmlformats.org/officeDocument/2006/relationships/hyperlink" Target="https://podminky.urs.cz/item/CS_URS_2022_01/113154113" TargetMode="External"/><Relationship Id="rId32" Type="http://schemas.openxmlformats.org/officeDocument/2006/relationships/hyperlink" Target="https://podminky.urs.cz/item/CS_URS_2022_01/185804215" TargetMode="External"/><Relationship Id="rId37" Type="http://schemas.openxmlformats.org/officeDocument/2006/relationships/hyperlink" Target="https://podminky.urs.cz/item/CS_URS_2022_01/452112112" TargetMode="External"/><Relationship Id="rId53" Type="http://schemas.openxmlformats.org/officeDocument/2006/relationships/hyperlink" Target="https://podminky.urs.cz/item/CS_URS_2022_01/871350410" TargetMode="External"/><Relationship Id="rId58" Type="http://schemas.openxmlformats.org/officeDocument/2006/relationships/hyperlink" Target="https://podminky.urs.cz/item/CS_URS_2022_01/892352121" TargetMode="External"/><Relationship Id="rId74" Type="http://schemas.openxmlformats.org/officeDocument/2006/relationships/hyperlink" Target="https://podminky.urs.cz/item/CS_URS_2022_01/913331115" TargetMode="External"/><Relationship Id="rId79" Type="http://schemas.openxmlformats.org/officeDocument/2006/relationships/hyperlink" Target="https://podminky.urs.cz/item/CS_URS_2022_01/915121111" TargetMode="External"/><Relationship Id="rId102" Type="http://schemas.openxmlformats.org/officeDocument/2006/relationships/hyperlink" Target="https://podminky.urs.cz/item/CS_URS_2022_01/966001311" TargetMode="External"/><Relationship Id="rId123" Type="http://schemas.openxmlformats.org/officeDocument/2006/relationships/hyperlink" Target="https://podminky.urs.cz/item/CS_URS_2022_01/997221875" TargetMode="External"/><Relationship Id="rId128" Type="http://schemas.openxmlformats.org/officeDocument/2006/relationships/hyperlink" Target="https://podminky.urs.cz/item/CS_URS_2022_01/460791212" TargetMode="External"/><Relationship Id="rId5" Type="http://schemas.openxmlformats.org/officeDocument/2006/relationships/hyperlink" Target="https://podminky.urs.cz/item/CS_URS_2022_01/113107182" TargetMode="External"/><Relationship Id="rId90" Type="http://schemas.openxmlformats.org/officeDocument/2006/relationships/hyperlink" Target="https://podminky.urs.cz/item/CS_URS_2022_01/919726123" TargetMode="External"/><Relationship Id="rId95" Type="http://schemas.openxmlformats.org/officeDocument/2006/relationships/hyperlink" Target="https://podminky.urs.cz/item/CS_URS_2022_01/919735123" TargetMode="External"/><Relationship Id="rId19" Type="http://schemas.openxmlformats.org/officeDocument/2006/relationships/hyperlink" Target="https://podminky.urs.cz/item/CS_URS_2022_01/171111109" TargetMode="External"/><Relationship Id="rId14" Type="http://schemas.openxmlformats.org/officeDocument/2006/relationships/hyperlink" Target="https://podminky.urs.cz/item/CS_URS_2022_01/121151103" TargetMode="External"/><Relationship Id="rId22" Type="http://schemas.openxmlformats.org/officeDocument/2006/relationships/hyperlink" Target="https://podminky.urs.cz/item/CS_URS_2022_01/181152302" TargetMode="External"/><Relationship Id="rId27" Type="http://schemas.openxmlformats.org/officeDocument/2006/relationships/hyperlink" Target="https://podminky.urs.cz/item/CS_URS_2022_01/183403161" TargetMode="External"/><Relationship Id="rId30" Type="http://schemas.openxmlformats.org/officeDocument/2006/relationships/hyperlink" Target="https://podminky.urs.cz/item/CS_URS_2022_01/184818232" TargetMode="External"/><Relationship Id="rId35" Type="http://schemas.openxmlformats.org/officeDocument/2006/relationships/hyperlink" Target="https://podminky.urs.cz/item/CS_URS_2022_01/185851129" TargetMode="External"/><Relationship Id="rId43" Type="http://schemas.openxmlformats.org/officeDocument/2006/relationships/hyperlink" Target="https://podminky.urs.cz/item/CS_URS_2022_01/567122111" TargetMode="External"/><Relationship Id="rId48" Type="http://schemas.openxmlformats.org/officeDocument/2006/relationships/hyperlink" Target="https://podminky.urs.cz/item/CS_URS_2022_01/577155112" TargetMode="External"/><Relationship Id="rId56" Type="http://schemas.openxmlformats.org/officeDocument/2006/relationships/hyperlink" Target="https://podminky.urs.cz/item/CS_URS_2022_01/890411811" TargetMode="External"/><Relationship Id="rId64" Type="http://schemas.openxmlformats.org/officeDocument/2006/relationships/hyperlink" Target="https://podminky.urs.cz/item/CS_URS_2022_01/899204112" TargetMode="External"/><Relationship Id="rId69" Type="http://schemas.openxmlformats.org/officeDocument/2006/relationships/hyperlink" Target="https://podminky.urs.cz/item/CS_URS_2022_01/913121211" TargetMode="External"/><Relationship Id="rId77" Type="http://schemas.openxmlformats.org/officeDocument/2006/relationships/hyperlink" Target="https://podminky.urs.cz/item/CS_URS_2022_01/914511112" TargetMode="External"/><Relationship Id="rId100" Type="http://schemas.openxmlformats.org/officeDocument/2006/relationships/hyperlink" Target="https://podminky.urs.cz/item/CS_URS_2022_01/938909311" TargetMode="External"/><Relationship Id="rId105" Type="http://schemas.openxmlformats.org/officeDocument/2006/relationships/hyperlink" Target="https://podminky.urs.cz/item/CS_URS_2022_01/985112193" TargetMode="External"/><Relationship Id="rId113" Type="http://schemas.openxmlformats.org/officeDocument/2006/relationships/hyperlink" Target="https://podminky.urs.cz/item/CS_URS_2022_01/997221551" TargetMode="External"/><Relationship Id="rId118" Type="http://schemas.openxmlformats.org/officeDocument/2006/relationships/hyperlink" Target="https://podminky.urs.cz/item/CS_URS_2022_01/997221579" TargetMode="External"/><Relationship Id="rId126" Type="http://schemas.openxmlformats.org/officeDocument/2006/relationships/hyperlink" Target="https://podminky.urs.cz/item/CS_URS_2022_01/711161384" TargetMode="External"/><Relationship Id="rId8" Type="http://schemas.openxmlformats.org/officeDocument/2006/relationships/hyperlink" Target="https://podminky.urs.cz/item/CS_URS_2022_01/113107241" TargetMode="External"/><Relationship Id="rId51" Type="http://schemas.openxmlformats.org/officeDocument/2006/relationships/hyperlink" Target="https://podminky.urs.cz/item/CS_URS_2022_01/596211112" TargetMode="External"/><Relationship Id="rId72" Type="http://schemas.openxmlformats.org/officeDocument/2006/relationships/hyperlink" Target="https://podminky.urs.cz/item/CS_URS_2022_01/913321211" TargetMode="External"/><Relationship Id="rId80" Type="http://schemas.openxmlformats.org/officeDocument/2006/relationships/hyperlink" Target="https://podminky.urs.cz/item/CS_URS_2022_01/915131111" TargetMode="External"/><Relationship Id="rId85" Type="http://schemas.openxmlformats.org/officeDocument/2006/relationships/hyperlink" Target="https://podminky.urs.cz/item/CS_URS_2022_01/916231213" TargetMode="External"/><Relationship Id="rId93" Type="http://schemas.openxmlformats.org/officeDocument/2006/relationships/hyperlink" Target="https://podminky.urs.cz/item/CS_URS_2022_01/919732211" TargetMode="External"/><Relationship Id="rId98" Type="http://schemas.openxmlformats.org/officeDocument/2006/relationships/hyperlink" Target="https://podminky.urs.cz/item/CS_URS_2022_01/936104211" TargetMode="External"/><Relationship Id="rId121" Type="http://schemas.openxmlformats.org/officeDocument/2006/relationships/hyperlink" Target="https://podminky.urs.cz/item/CS_URS_2022_01/997221861" TargetMode="External"/><Relationship Id="rId3" Type="http://schemas.openxmlformats.org/officeDocument/2006/relationships/hyperlink" Target="https://podminky.urs.cz/item/CS_URS_2022_01/113107131" TargetMode="External"/><Relationship Id="rId12" Type="http://schemas.openxmlformats.org/officeDocument/2006/relationships/hyperlink" Target="https://podminky.urs.cz/item/CS_URS_2022_01/113202111" TargetMode="External"/><Relationship Id="rId17" Type="http://schemas.openxmlformats.org/officeDocument/2006/relationships/hyperlink" Target="https://podminky.urs.cz/item/CS_URS_2022_01/167151101" TargetMode="External"/><Relationship Id="rId25" Type="http://schemas.openxmlformats.org/officeDocument/2006/relationships/hyperlink" Target="https://podminky.urs.cz/item/CS_URS_2022_01/181411141" TargetMode="External"/><Relationship Id="rId33" Type="http://schemas.openxmlformats.org/officeDocument/2006/relationships/hyperlink" Target="https://podminky.urs.cz/item/CS_URS_2022_01/185804311" TargetMode="External"/><Relationship Id="rId38" Type="http://schemas.openxmlformats.org/officeDocument/2006/relationships/hyperlink" Target="https://podminky.urs.cz/item/CS_URS_2022_01/564841011" TargetMode="External"/><Relationship Id="rId46" Type="http://schemas.openxmlformats.org/officeDocument/2006/relationships/hyperlink" Target="https://podminky.urs.cz/item/CS_URS_2022_01/573211107" TargetMode="External"/><Relationship Id="rId59" Type="http://schemas.openxmlformats.org/officeDocument/2006/relationships/hyperlink" Target="https://podminky.urs.cz/item/CS_URS_2022_01/895941302" TargetMode="External"/><Relationship Id="rId67" Type="http://schemas.openxmlformats.org/officeDocument/2006/relationships/hyperlink" Target="https://podminky.urs.cz/item/CS_URS_2022_01/899431111" TargetMode="External"/><Relationship Id="rId103" Type="http://schemas.openxmlformats.org/officeDocument/2006/relationships/hyperlink" Target="https://podminky.urs.cz/item/CS_URS_2022_01/966006211" TargetMode="External"/><Relationship Id="rId108" Type="http://schemas.openxmlformats.org/officeDocument/2006/relationships/hyperlink" Target="https://podminky.urs.cz/item/CS_URS_2022_01/985139112" TargetMode="External"/><Relationship Id="rId116" Type="http://schemas.openxmlformats.org/officeDocument/2006/relationships/hyperlink" Target="https://podminky.urs.cz/item/CS_URS_2022_01/997221569" TargetMode="External"/><Relationship Id="rId124" Type="http://schemas.openxmlformats.org/officeDocument/2006/relationships/hyperlink" Target="https://podminky.urs.cz/item/CS_URS_2022_01/998223011" TargetMode="External"/><Relationship Id="rId129" Type="http://schemas.openxmlformats.org/officeDocument/2006/relationships/printerSettings" Target="../printerSettings/printerSettings3.bin"/><Relationship Id="rId20" Type="http://schemas.openxmlformats.org/officeDocument/2006/relationships/hyperlink" Target="https://podminky.urs.cz/item/CS_URS_2022_01/171251201" TargetMode="External"/><Relationship Id="rId41" Type="http://schemas.openxmlformats.org/officeDocument/2006/relationships/hyperlink" Target="https://podminky.urs.cz/item/CS_URS_2022_01/566301111" TargetMode="External"/><Relationship Id="rId54" Type="http://schemas.openxmlformats.org/officeDocument/2006/relationships/hyperlink" Target="https://podminky.urs.cz/item/CS_URS_2022_01/877350310" TargetMode="External"/><Relationship Id="rId62" Type="http://schemas.openxmlformats.org/officeDocument/2006/relationships/hyperlink" Target="https://podminky.urs.cz/item/CS_URS_2022_01/895941331" TargetMode="External"/><Relationship Id="rId70" Type="http://schemas.openxmlformats.org/officeDocument/2006/relationships/hyperlink" Target="https://podminky.urs.cz/item/CS_URS_2022_01/913321111" TargetMode="External"/><Relationship Id="rId75" Type="http://schemas.openxmlformats.org/officeDocument/2006/relationships/hyperlink" Target="https://podminky.urs.cz/item/CS_URS_2022_01/913331215" TargetMode="External"/><Relationship Id="rId83" Type="http://schemas.openxmlformats.org/officeDocument/2006/relationships/hyperlink" Target="https://podminky.urs.cz/item/CS_URS_2022_01/915621111" TargetMode="External"/><Relationship Id="rId88" Type="http://schemas.openxmlformats.org/officeDocument/2006/relationships/hyperlink" Target="https://podminky.urs.cz/item/CS_URS_2022_01/919122111" TargetMode="External"/><Relationship Id="rId91" Type="http://schemas.openxmlformats.org/officeDocument/2006/relationships/hyperlink" Target="https://podminky.urs.cz/item/CS_URS_2022_01/919731112" TargetMode="External"/><Relationship Id="rId96" Type="http://schemas.openxmlformats.org/officeDocument/2006/relationships/hyperlink" Target="https://podminky.urs.cz/item/CS_URS_2022_01/919794441" TargetMode="External"/><Relationship Id="rId111" Type="http://schemas.openxmlformats.org/officeDocument/2006/relationships/hyperlink" Target="https://podminky.urs.cz/item/CS_URS_2022_01/985321111" TargetMode="External"/><Relationship Id="rId1" Type="http://schemas.openxmlformats.org/officeDocument/2006/relationships/hyperlink" Target="https://podminky.urs.cz/item/CS_URS_2022_01/113106123" TargetMode="External"/><Relationship Id="rId6" Type="http://schemas.openxmlformats.org/officeDocument/2006/relationships/hyperlink" Target="https://podminky.urs.cz/item/CS_URS_2022_01/113107222" TargetMode="External"/><Relationship Id="rId15" Type="http://schemas.openxmlformats.org/officeDocument/2006/relationships/hyperlink" Target="https://podminky.urs.cz/item/CS_URS_2022_01/122252203" TargetMode="External"/><Relationship Id="rId23" Type="http://schemas.openxmlformats.org/officeDocument/2006/relationships/hyperlink" Target="https://podminky.urs.cz/item/CS_URS_2022_01/181305111" TargetMode="External"/><Relationship Id="rId28" Type="http://schemas.openxmlformats.org/officeDocument/2006/relationships/hyperlink" Target="https://podminky.urs.cz/item/CS_URS_2022_01/184802111" TargetMode="External"/><Relationship Id="rId36" Type="http://schemas.openxmlformats.org/officeDocument/2006/relationships/hyperlink" Target="https://podminky.urs.cz/item/CS_URS_2022_01/212752601" TargetMode="External"/><Relationship Id="rId49" Type="http://schemas.openxmlformats.org/officeDocument/2006/relationships/hyperlink" Target="https://podminky.urs.cz/item/CS_URS_2022_01/578133111" TargetMode="External"/><Relationship Id="rId57" Type="http://schemas.openxmlformats.org/officeDocument/2006/relationships/hyperlink" Target="https://podminky.urs.cz/item/CS_URS_2022_01/892351111" TargetMode="External"/><Relationship Id="rId106" Type="http://schemas.openxmlformats.org/officeDocument/2006/relationships/hyperlink" Target="https://podminky.urs.cz/item/CS_URS_2022_01/985131111" TargetMode="External"/><Relationship Id="rId114" Type="http://schemas.openxmlformats.org/officeDocument/2006/relationships/hyperlink" Target="https://podminky.urs.cz/item/CS_URS_2022_01/997221559" TargetMode="External"/><Relationship Id="rId119" Type="http://schemas.openxmlformats.org/officeDocument/2006/relationships/hyperlink" Target="https://podminky.urs.cz/item/CS_URS_2022_01/997221611" TargetMode="External"/><Relationship Id="rId127" Type="http://schemas.openxmlformats.org/officeDocument/2006/relationships/hyperlink" Target="https://podminky.urs.cz/item/CS_URS_2022_01/998711101" TargetMode="External"/><Relationship Id="rId10" Type="http://schemas.openxmlformats.org/officeDocument/2006/relationships/hyperlink" Target="https://podminky.urs.cz/item/CS_URS_2022_01/113154112" TargetMode="External"/><Relationship Id="rId31" Type="http://schemas.openxmlformats.org/officeDocument/2006/relationships/hyperlink" Target="https://podminky.urs.cz/item/CS_URS_2022_01/185803111" TargetMode="External"/><Relationship Id="rId44" Type="http://schemas.openxmlformats.org/officeDocument/2006/relationships/hyperlink" Target="https://podminky.urs.cz/item/CS_URS_2022_01/567122114" TargetMode="External"/><Relationship Id="rId52" Type="http://schemas.openxmlformats.org/officeDocument/2006/relationships/hyperlink" Target="https://podminky.urs.cz/item/CS_URS_2022_01/596212212" TargetMode="External"/><Relationship Id="rId60" Type="http://schemas.openxmlformats.org/officeDocument/2006/relationships/hyperlink" Target="https://podminky.urs.cz/item/CS_URS_2022_01/895941313" TargetMode="External"/><Relationship Id="rId65" Type="http://schemas.openxmlformats.org/officeDocument/2006/relationships/hyperlink" Target="https://podminky.urs.cz/item/CS_URS_2022_01/899231111" TargetMode="External"/><Relationship Id="rId73" Type="http://schemas.openxmlformats.org/officeDocument/2006/relationships/hyperlink" Target="https://podminky.urs.cz/item/CS_URS_2022_01/913321215" TargetMode="External"/><Relationship Id="rId78" Type="http://schemas.openxmlformats.org/officeDocument/2006/relationships/hyperlink" Target="https://podminky.urs.cz/item/CS_URS_2022_01/915111121" TargetMode="External"/><Relationship Id="rId81" Type="http://schemas.openxmlformats.org/officeDocument/2006/relationships/hyperlink" Target="https://podminky.urs.cz/item/CS_URS_2022_01/915223121" TargetMode="External"/><Relationship Id="rId86" Type="http://schemas.openxmlformats.org/officeDocument/2006/relationships/hyperlink" Target="https://podminky.urs.cz/item/CS_URS_2022_01/916241213" TargetMode="External"/><Relationship Id="rId94" Type="http://schemas.openxmlformats.org/officeDocument/2006/relationships/hyperlink" Target="https://podminky.urs.cz/item/CS_URS_2022_01/919735111" TargetMode="External"/><Relationship Id="rId99" Type="http://schemas.openxmlformats.org/officeDocument/2006/relationships/hyperlink" Target="https://podminky.urs.cz/item/CS_URS_2022_01/938908411" TargetMode="External"/><Relationship Id="rId101" Type="http://schemas.openxmlformats.org/officeDocument/2006/relationships/hyperlink" Target="https://podminky.urs.cz/item/CS_URS_2022_01/938909331" TargetMode="External"/><Relationship Id="rId122" Type="http://schemas.openxmlformats.org/officeDocument/2006/relationships/hyperlink" Target="https://podminky.urs.cz/item/CS_URS_2022_01/997221873" TargetMode="External"/><Relationship Id="rId130" Type="http://schemas.openxmlformats.org/officeDocument/2006/relationships/drawing" Target="../drawings/drawing2.xml"/><Relationship Id="rId4" Type="http://schemas.openxmlformats.org/officeDocument/2006/relationships/hyperlink" Target="https://podminky.urs.cz/item/CS_URS_2022_01/113107162" TargetMode="External"/><Relationship Id="rId9" Type="http://schemas.openxmlformats.org/officeDocument/2006/relationships/hyperlink" Target="https://podminky.urs.cz/item/CS_URS_2022_01/113107242" TargetMode="External"/><Relationship Id="rId13" Type="http://schemas.openxmlformats.org/officeDocument/2006/relationships/hyperlink" Target="https://podminky.urs.cz/item/CS_URS_2022_01/113204111" TargetMode="External"/><Relationship Id="rId18" Type="http://schemas.openxmlformats.org/officeDocument/2006/relationships/hyperlink" Target="https://podminky.urs.cz/item/CS_URS_2022_01/171111103" TargetMode="External"/><Relationship Id="rId39" Type="http://schemas.openxmlformats.org/officeDocument/2006/relationships/hyperlink" Target="https://podminky.urs.cz/item/CS_URS_2022_01/564851111" TargetMode="External"/><Relationship Id="rId109" Type="http://schemas.openxmlformats.org/officeDocument/2006/relationships/hyperlink" Target="https://podminky.urs.cz/item/CS_URS_2022_01/985311111" TargetMode="External"/><Relationship Id="rId34" Type="http://schemas.openxmlformats.org/officeDocument/2006/relationships/hyperlink" Target="https://podminky.urs.cz/item/CS_URS_2022_01/185851121" TargetMode="External"/><Relationship Id="rId50" Type="http://schemas.openxmlformats.org/officeDocument/2006/relationships/hyperlink" Target="https://podminky.urs.cz/item/CS_URS_2022_01/578901111" TargetMode="External"/><Relationship Id="rId55" Type="http://schemas.openxmlformats.org/officeDocument/2006/relationships/hyperlink" Target="https://podminky.urs.cz/item/CS_URS_2022_01/877375121" TargetMode="External"/><Relationship Id="rId76" Type="http://schemas.openxmlformats.org/officeDocument/2006/relationships/hyperlink" Target="https://podminky.urs.cz/item/CS_URS_2022_01/914111111" TargetMode="External"/><Relationship Id="rId97" Type="http://schemas.openxmlformats.org/officeDocument/2006/relationships/hyperlink" Target="https://podminky.urs.cz/item/CS_URS_2022_01/935113111" TargetMode="External"/><Relationship Id="rId104" Type="http://schemas.openxmlformats.org/officeDocument/2006/relationships/hyperlink" Target="https://podminky.urs.cz/item/CS_URS_2022_01/985112111" TargetMode="External"/><Relationship Id="rId120" Type="http://schemas.openxmlformats.org/officeDocument/2006/relationships/hyperlink" Target="https://podminky.urs.cz/item/CS_URS_2022_01/997221612" TargetMode="External"/><Relationship Id="rId125" Type="http://schemas.openxmlformats.org/officeDocument/2006/relationships/hyperlink" Target="https://podminky.urs.cz/item/CS_URS_2022_01/711161232" TargetMode="External"/><Relationship Id="rId7" Type="http://schemas.openxmlformats.org/officeDocument/2006/relationships/hyperlink" Target="https://podminky.urs.cz/item/CS_URS_2022_01/113107230" TargetMode="External"/><Relationship Id="rId71" Type="http://schemas.openxmlformats.org/officeDocument/2006/relationships/hyperlink" Target="https://podminky.urs.cz/item/CS_URS_2022_01/913321115" TargetMode="External"/><Relationship Id="rId92" Type="http://schemas.openxmlformats.org/officeDocument/2006/relationships/hyperlink" Target="https://podminky.urs.cz/item/CS_URS_2022_01/919731121" TargetMode="External"/><Relationship Id="rId2" Type="http://schemas.openxmlformats.org/officeDocument/2006/relationships/hyperlink" Target="https://podminky.urs.cz/item/CS_URS_2022_01/113107122" TargetMode="External"/><Relationship Id="rId29" Type="http://schemas.openxmlformats.org/officeDocument/2006/relationships/hyperlink" Target="https://podminky.urs.cz/item/CS_URS_2022_01/184802611" TargetMode="External"/><Relationship Id="rId24" Type="http://schemas.openxmlformats.org/officeDocument/2006/relationships/hyperlink" Target="https://podminky.urs.cz/item/CS_URS_2022_01/181311103" TargetMode="External"/><Relationship Id="rId40" Type="http://schemas.openxmlformats.org/officeDocument/2006/relationships/hyperlink" Target="https://podminky.urs.cz/item/CS_URS_2022_01/564861011" TargetMode="External"/><Relationship Id="rId45" Type="http://schemas.openxmlformats.org/officeDocument/2006/relationships/hyperlink" Target="https://podminky.urs.cz/item/CS_URS_2022_01/573111112" TargetMode="External"/><Relationship Id="rId66" Type="http://schemas.openxmlformats.org/officeDocument/2006/relationships/hyperlink" Target="https://podminky.urs.cz/item/CS_URS_2022_01/899331111" TargetMode="External"/><Relationship Id="rId87" Type="http://schemas.openxmlformats.org/officeDocument/2006/relationships/hyperlink" Target="https://podminky.urs.cz/item/CS_URS_2022_01/919112212" TargetMode="External"/><Relationship Id="rId110" Type="http://schemas.openxmlformats.org/officeDocument/2006/relationships/hyperlink" Target="https://podminky.urs.cz/item/CS_URS_2022_01/985312114" TargetMode="External"/><Relationship Id="rId115" Type="http://schemas.openxmlformats.org/officeDocument/2006/relationships/hyperlink" Target="https://podminky.urs.cz/item/CS_URS_2022_01/997221561" TargetMode="External"/><Relationship Id="rId61" Type="http://schemas.openxmlformats.org/officeDocument/2006/relationships/hyperlink" Target="https://podminky.urs.cz/item/CS_URS_2022_01/895941322" TargetMode="External"/><Relationship Id="rId82" Type="http://schemas.openxmlformats.org/officeDocument/2006/relationships/hyperlink" Target="https://podminky.urs.cz/item/CS_URS_2022_01/91561111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1/042603000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podminky.urs.cz/item/CS_URS_2022_01/032803000" TargetMode="External"/><Relationship Id="rId1" Type="http://schemas.openxmlformats.org/officeDocument/2006/relationships/hyperlink" Target="https://podminky.urs.cz/item/CS_URS_2022_01/012303000" TargetMode="External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s://podminky.urs.cz/item/CS_URS_2022_01/072103001" TargetMode="External"/><Relationship Id="rId4" Type="http://schemas.openxmlformats.org/officeDocument/2006/relationships/hyperlink" Target="https://podminky.urs.cz/item/CS_URS_2022_01/043154000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" customHeight="1">
      <c r="AR2" s="356"/>
      <c r="AS2" s="356"/>
      <c r="AT2" s="356"/>
      <c r="AU2" s="356"/>
      <c r="AV2" s="356"/>
      <c r="AW2" s="356"/>
      <c r="AX2" s="356"/>
      <c r="AY2" s="356"/>
      <c r="AZ2" s="356"/>
      <c r="BA2" s="356"/>
      <c r="BB2" s="356"/>
      <c r="BC2" s="356"/>
      <c r="BD2" s="356"/>
      <c r="BE2" s="356"/>
      <c r="BS2" s="19" t="s">
        <v>6</v>
      </c>
      <c r="BT2" s="19" t="s">
        <v>7</v>
      </c>
    </row>
    <row r="3" spans="1:74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87" t="s">
        <v>14</v>
      </c>
      <c r="L5" s="388"/>
      <c r="M5" s="388"/>
      <c r="N5" s="388"/>
      <c r="O5" s="388"/>
      <c r="P5" s="388"/>
      <c r="Q5" s="388"/>
      <c r="R5" s="388"/>
      <c r="S5" s="388"/>
      <c r="T5" s="388"/>
      <c r="U5" s="388"/>
      <c r="V5" s="388"/>
      <c r="W5" s="388"/>
      <c r="X5" s="388"/>
      <c r="Y5" s="388"/>
      <c r="Z5" s="388"/>
      <c r="AA5" s="388"/>
      <c r="AB5" s="388"/>
      <c r="AC5" s="388"/>
      <c r="AD5" s="388"/>
      <c r="AE5" s="388"/>
      <c r="AF5" s="388"/>
      <c r="AG5" s="388"/>
      <c r="AH5" s="388"/>
      <c r="AI5" s="388"/>
      <c r="AJ5" s="388"/>
      <c r="AK5" s="388"/>
      <c r="AL5" s="388"/>
      <c r="AM5" s="388"/>
      <c r="AN5" s="388"/>
      <c r="AO5" s="388"/>
      <c r="AP5" s="24"/>
      <c r="AQ5" s="24"/>
      <c r="AR5" s="22"/>
      <c r="BE5" s="384" t="s">
        <v>15</v>
      </c>
      <c r="BS5" s="19" t="s">
        <v>6</v>
      </c>
    </row>
    <row r="6" spans="1:74" s="1" customFormat="1" ht="36.9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89" t="s">
        <v>17</v>
      </c>
      <c r="L6" s="388"/>
      <c r="M6" s="388"/>
      <c r="N6" s="388"/>
      <c r="O6" s="388"/>
      <c r="P6" s="388"/>
      <c r="Q6" s="388"/>
      <c r="R6" s="388"/>
      <c r="S6" s="388"/>
      <c r="T6" s="388"/>
      <c r="U6" s="388"/>
      <c r="V6" s="388"/>
      <c r="W6" s="388"/>
      <c r="X6" s="388"/>
      <c r="Y6" s="388"/>
      <c r="Z6" s="388"/>
      <c r="AA6" s="388"/>
      <c r="AB6" s="388"/>
      <c r="AC6" s="388"/>
      <c r="AD6" s="388"/>
      <c r="AE6" s="388"/>
      <c r="AF6" s="388"/>
      <c r="AG6" s="388"/>
      <c r="AH6" s="388"/>
      <c r="AI6" s="388"/>
      <c r="AJ6" s="388"/>
      <c r="AK6" s="388"/>
      <c r="AL6" s="388"/>
      <c r="AM6" s="388"/>
      <c r="AN6" s="388"/>
      <c r="AO6" s="388"/>
      <c r="AP6" s="24"/>
      <c r="AQ6" s="24"/>
      <c r="AR6" s="22"/>
      <c r="BE6" s="385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85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 t="s">
        <v>25</v>
      </c>
      <c r="AO8" s="24"/>
      <c r="AP8" s="24"/>
      <c r="AQ8" s="24"/>
      <c r="AR8" s="22"/>
      <c r="BE8" s="385"/>
      <c r="BS8" s="19" t="s">
        <v>6</v>
      </c>
    </row>
    <row r="9" spans="1:74" s="1" customFormat="1" ht="29.25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3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3" t="s">
        <v>29</v>
      </c>
      <c r="AO9" s="24"/>
      <c r="AP9" s="24"/>
      <c r="AQ9" s="24"/>
      <c r="AR9" s="22"/>
      <c r="BE9" s="385"/>
      <c r="BS9" s="19" t="s">
        <v>6</v>
      </c>
    </row>
    <row r="10" spans="1:74" s="1" customFormat="1" ht="12" customHeight="1">
      <c r="B10" s="23"/>
      <c r="C10" s="24"/>
      <c r="D10" s="31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85"/>
      <c r="BS10" s="19" t="s">
        <v>6</v>
      </c>
    </row>
    <row r="11" spans="1:74" s="1" customFormat="1" ht="18.45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34</v>
      </c>
      <c r="AL11" s="24"/>
      <c r="AM11" s="24"/>
      <c r="AN11" s="29" t="s">
        <v>32</v>
      </c>
      <c r="AO11" s="24"/>
      <c r="AP11" s="24"/>
      <c r="AQ11" s="24"/>
      <c r="AR11" s="22"/>
      <c r="BE11" s="385"/>
      <c r="BS11" s="19" t="s">
        <v>6</v>
      </c>
    </row>
    <row r="12" spans="1:74" s="1" customFormat="1" ht="6.9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85"/>
      <c r="BS12" s="19" t="s">
        <v>6</v>
      </c>
    </row>
    <row r="13" spans="1:74" s="1" customFormat="1" ht="12" customHeight="1">
      <c r="B13" s="23"/>
      <c r="C13" s="24"/>
      <c r="D13" s="31" t="s">
        <v>35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31</v>
      </c>
      <c r="AL13" s="24"/>
      <c r="AM13" s="24"/>
      <c r="AN13" s="34" t="s">
        <v>36</v>
      </c>
      <c r="AO13" s="24"/>
      <c r="AP13" s="24"/>
      <c r="AQ13" s="24"/>
      <c r="AR13" s="22"/>
      <c r="BE13" s="385"/>
      <c r="BS13" s="19" t="s">
        <v>6</v>
      </c>
    </row>
    <row r="14" spans="1:74" ht="13.2">
      <c r="B14" s="23"/>
      <c r="C14" s="24"/>
      <c r="D14" s="24"/>
      <c r="E14" s="390" t="s">
        <v>36</v>
      </c>
      <c r="F14" s="391"/>
      <c r="G14" s="391"/>
      <c r="H14" s="391"/>
      <c r="I14" s="391"/>
      <c r="J14" s="391"/>
      <c r="K14" s="391"/>
      <c r="L14" s="391"/>
      <c r="M14" s="391"/>
      <c r="N14" s="391"/>
      <c r="O14" s="391"/>
      <c r="P14" s="391"/>
      <c r="Q14" s="391"/>
      <c r="R14" s="391"/>
      <c r="S14" s="391"/>
      <c r="T14" s="391"/>
      <c r="U14" s="391"/>
      <c r="V14" s="391"/>
      <c r="W14" s="391"/>
      <c r="X14" s="391"/>
      <c r="Y14" s="391"/>
      <c r="Z14" s="391"/>
      <c r="AA14" s="391"/>
      <c r="AB14" s="391"/>
      <c r="AC14" s="391"/>
      <c r="AD14" s="391"/>
      <c r="AE14" s="391"/>
      <c r="AF14" s="391"/>
      <c r="AG14" s="391"/>
      <c r="AH14" s="391"/>
      <c r="AI14" s="391"/>
      <c r="AJ14" s="391"/>
      <c r="AK14" s="31" t="s">
        <v>34</v>
      </c>
      <c r="AL14" s="24"/>
      <c r="AM14" s="24"/>
      <c r="AN14" s="34" t="s">
        <v>36</v>
      </c>
      <c r="AO14" s="24"/>
      <c r="AP14" s="24"/>
      <c r="AQ14" s="24"/>
      <c r="AR14" s="22"/>
      <c r="BE14" s="385"/>
      <c r="BS14" s="19" t="s">
        <v>6</v>
      </c>
    </row>
    <row r="15" spans="1:74" s="1" customFormat="1" ht="6.9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85"/>
      <c r="BS15" s="19" t="s">
        <v>4</v>
      </c>
    </row>
    <row r="16" spans="1:74" s="1" customFormat="1" ht="12" customHeight="1">
      <c r="B16" s="23"/>
      <c r="C16" s="24"/>
      <c r="D16" s="31" t="s">
        <v>37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31</v>
      </c>
      <c r="AL16" s="24"/>
      <c r="AM16" s="24"/>
      <c r="AN16" s="29" t="s">
        <v>32</v>
      </c>
      <c r="AO16" s="24"/>
      <c r="AP16" s="24"/>
      <c r="AQ16" s="24"/>
      <c r="AR16" s="22"/>
      <c r="BE16" s="385"/>
      <c r="BS16" s="19" t="s">
        <v>4</v>
      </c>
    </row>
    <row r="17" spans="1:71" s="1" customFormat="1" ht="18.45" customHeight="1">
      <c r="B17" s="23"/>
      <c r="C17" s="24"/>
      <c r="D17" s="24"/>
      <c r="E17" s="29" t="s">
        <v>38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34</v>
      </c>
      <c r="AL17" s="24"/>
      <c r="AM17" s="24"/>
      <c r="AN17" s="29" t="s">
        <v>32</v>
      </c>
      <c r="AO17" s="24"/>
      <c r="AP17" s="24"/>
      <c r="AQ17" s="24"/>
      <c r="AR17" s="22"/>
      <c r="BE17" s="385"/>
      <c r="BS17" s="19" t="s">
        <v>39</v>
      </c>
    </row>
    <row r="18" spans="1:71" s="1" customFormat="1" ht="6.9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85"/>
      <c r="BS18" s="19" t="s">
        <v>6</v>
      </c>
    </row>
    <row r="19" spans="1:71" s="1" customFormat="1" ht="12" customHeight="1">
      <c r="B19" s="23"/>
      <c r="C19" s="24"/>
      <c r="D19" s="31" t="s">
        <v>40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31</v>
      </c>
      <c r="AL19" s="24"/>
      <c r="AM19" s="24"/>
      <c r="AN19" s="29" t="s">
        <v>32</v>
      </c>
      <c r="AO19" s="24"/>
      <c r="AP19" s="24"/>
      <c r="AQ19" s="24"/>
      <c r="AR19" s="22"/>
      <c r="BE19" s="385"/>
      <c r="BS19" s="19" t="s">
        <v>6</v>
      </c>
    </row>
    <row r="20" spans="1:71" s="1" customFormat="1" ht="18.45" customHeight="1">
      <c r="B20" s="23"/>
      <c r="C20" s="24"/>
      <c r="D20" s="24"/>
      <c r="E20" s="29" t="s">
        <v>41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34</v>
      </c>
      <c r="AL20" s="24"/>
      <c r="AM20" s="24"/>
      <c r="AN20" s="29" t="s">
        <v>32</v>
      </c>
      <c r="AO20" s="24"/>
      <c r="AP20" s="24"/>
      <c r="AQ20" s="24"/>
      <c r="AR20" s="22"/>
      <c r="BE20" s="385"/>
      <c r="BS20" s="19" t="s">
        <v>4</v>
      </c>
    </row>
    <row r="21" spans="1:71" s="1" customFormat="1" ht="6.9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85"/>
    </row>
    <row r="22" spans="1:71" s="1" customFormat="1" ht="12" customHeight="1">
      <c r="B22" s="23"/>
      <c r="C22" s="24"/>
      <c r="D22" s="31" t="s">
        <v>42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85"/>
    </row>
    <row r="23" spans="1:71" s="1" customFormat="1" ht="47.25" customHeight="1">
      <c r="B23" s="23"/>
      <c r="C23" s="24"/>
      <c r="D23" s="24"/>
      <c r="E23" s="392" t="s">
        <v>43</v>
      </c>
      <c r="F23" s="392"/>
      <c r="G23" s="392"/>
      <c r="H23" s="392"/>
      <c r="I23" s="392"/>
      <c r="J23" s="392"/>
      <c r="K23" s="392"/>
      <c r="L23" s="392"/>
      <c r="M23" s="392"/>
      <c r="N23" s="392"/>
      <c r="O23" s="392"/>
      <c r="P23" s="392"/>
      <c r="Q23" s="392"/>
      <c r="R23" s="392"/>
      <c r="S23" s="392"/>
      <c r="T23" s="392"/>
      <c r="U23" s="392"/>
      <c r="V23" s="392"/>
      <c r="W23" s="392"/>
      <c r="X23" s="392"/>
      <c r="Y23" s="392"/>
      <c r="Z23" s="392"/>
      <c r="AA23" s="392"/>
      <c r="AB23" s="392"/>
      <c r="AC23" s="392"/>
      <c r="AD23" s="392"/>
      <c r="AE23" s="392"/>
      <c r="AF23" s="392"/>
      <c r="AG23" s="392"/>
      <c r="AH23" s="392"/>
      <c r="AI23" s="392"/>
      <c r="AJ23" s="392"/>
      <c r="AK23" s="392"/>
      <c r="AL23" s="392"/>
      <c r="AM23" s="392"/>
      <c r="AN23" s="392"/>
      <c r="AO23" s="24"/>
      <c r="AP23" s="24"/>
      <c r="AQ23" s="24"/>
      <c r="AR23" s="22"/>
      <c r="BE23" s="385"/>
    </row>
    <row r="24" spans="1:71" s="1" customFormat="1" ht="6.9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85"/>
    </row>
    <row r="25" spans="1:71" s="1" customFormat="1" ht="6.9" customHeight="1">
      <c r="B25" s="23"/>
      <c r="C25" s="24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4"/>
      <c r="AQ25" s="24"/>
      <c r="AR25" s="22"/>
      <c r="BE25" s="385"/>
    </row>
    <row r="26" spans="1:71" s="2" customFormat="1" ht="25.95" customHeight="1">
      <c r="A26" s="37"/>
      <c r="B26" s="38"/>
      <c r="C26" s="39"/>
      <c r="D26" s="40" t="s">
        <v>44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393">
        <f>ROUND(AG54,2)</f>
        <v>0</v>
      </c>
      <c r="AL26" s="394"/>
      <c r="AM26" s="394"/>
      <c r="AN26" s="394"/>
      <c r="AO26" s="394"/>
      <c r="AP26" s="39"/>
      <c r="AQ26" s="39"/>
      <c r="AR26" s="42"/>
      <c r="BE26" s="385"/>
    </row>
    <row r="27" spans="1:71" s="2" customFormat="1" ht="6.9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2"/>
      <c r="BE27" s="385"/>
    </row>
    <row r="28" spans="1:71" s="2" customFormat="1" ht="13.2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5" t="s">
        <v>45</v>
      </c>
      <c r="M28" s="395"/>
      <c r="N28" s="395"/>
      <c r="O28" s="395"/>
      <c r="P28" s="395"/>
      <c r="Q28" s="39"/>
      <c r="R28" s="39"/>
      <c r="S28" s="39"/>
      <c r="T28" s="39"/>
      <c r="U28" s="39"/>
      <c r="V28" s="39"/>
      <c r="W28" s="395" t="s">
        <v>46</v>
      </c>
      <c r="X28" s="395"/>
      <c r="Y28" s="395"/>
      <c r="Z28" s="395"/>
      <c r="AA28" s="395"/>
      <c r="AB28" s="395"/>
      <c r="AC28" s="395"/>
      <c r="AD28" s="395"/>
      <c r="AE28" s="395"/>
      <c r="AF28" s="39"/>
      <c r="AG28" s="39"/>
      <c r="AH28" s="39"/>
      <c r="AI28" s="39"/>
      <c r="AJ28" s="39"/>
      <c r="AK28" s="395" t="s">
        <v>47</v>
      </c>
      <c r="AL28" s="395"/>
      <c r="AM28" s="395"/>
      <c r="AN28" s="395"/>
      <c r="AO28" s="395"/>
      <c r="AP28" s="39"/>
      <c r="AQ28" s="39"/>
      <c r="AR28" s="42"/>
      <c r="BE28" s="385"/>
    </row>
    <row r="29" spans="1:71" s="3" customFormat="1" ht="14.4" customHeight="1">
      <c r="B29" s="43"/>
      <c r="C29" s="44"/>
      <c r="D29" s="31" t="s">
        <v>48</v>
      </c>
      <c r="E29" s="44"/>
      <c r="F29" s="31" t="s">
        <v>49</v>
      </c>
      <c r="G29" s="44"/>
      <c r="H29" s="44"/>
      <c r="I29" s="44"/>
      <c r="J29" s="44"/>
      <c r="K29" s="44"/>
      <c r="L29" s="379">
        <v>0.21</v>
      </c>
      <c r="M29" s="378"/>
      <c r="N29" s="378"/>
      <c r="O29" s="378"/>
      <c r="P29" s="378"/>
      <c r="Q29" s="44"/>
      <c r="R29" s="44"/>
      <c r="S29" s="44"/>
      <c r="T29" s="44"/>
      <c r="U29" s="44"/>
      <c r="V29" s="44"/>
      <c r="W29" s="377">
        <f>ROUND(AZ54, 2)</f>
        <v>0</v>
      </c>
      <c r="X29" s="378"/>
      <c r="Y29" s="378"/>
      <c r="Z29" s="378"/>
      <c r="AA29" s="378"/>
      <c r="AB29" s="378"/>
      <c r="AC29" s="378"/>
      <c r="AD29" s="378"/>
      <c r="AE29" s="378"/>
      <c r="AF29" s="44"/>
      <c r="AG29" s="44"/>
      <c r="AH29" s="44"/>
      <c r="AI29" s="44"/>
      <c r="AJ29" s="44"/>
      <c r="AK29" s="377">
        <f>ROUND(AV54, 2)</f>
        <v>0</v>
      </c>
      <c r="AL29" s="378"/>
      <c r="AM29" s="378"/>
      <c r="AN29" s="378"/>
      <c r="AO29" s="378"/>
      <c r="AP29" s="44"/>
      <c r="AQ29" s="44"/>
      <c r="AR29" s="45"/>
      <c r="BE29" s="386"/>
    </row>
    <row r="30" spans="1:71" s="3" customFormat="1" ht="14.4" customHeight="1">
      <c r="B30" s="43"/>
      <c r="C30" s="44"/>
      <c r="D30" s="44"/>
      <c r="E30" s="44"/>
      <c r="F30" s="31" t="s">
        <v>50</v>
      </c>
      <c r="G30" s="44"/>
      <c r="H30" s="44"/>
      <c r="I30" s="44"/>
      <c r="J30" s="44"/>
      <c r="K30" s="44"/>
      <c r="L30" s="379">
        <v>0.15</v>
      </c>
      <c r="M30" s="378"/>
      <c r="N30" s="378"/>
      <c r="O30" s="378"/>
      <c r="P30" s="378"/>
      <c r="Q30" s="44"/>
      <c r="R30" s="44"/>
      <c r="S30" s="44"/>
      <c r="T30" s="44"/>
      <c r="U30" s="44"/>
      <c r="V30" s="44"/>
      <c r="W30" s="377">
        <f>ROUND(BA54, 2)</f>
        <v>0</v>
      </c>
      <c r="X30" s="378"/>
      <c r="Y30" s="378"/>
      <c r="Z30" s="378"/>
      <c r="AA30" s="378"/>
      <c r="AB30" s="378"/>
      <c r="AC30" s="378"/>
      <c r="AD30" s="378"/>
      <c r="AE30" s="378"/>
      <c r="AF30" s="44"/>
      <c r="AG30" s="44"/>
      <c r="AH30" s="44"/>
      <c r="AI30" s="44"/>
      <c r="AJ30" s="44"/>
      <c r="AK30" s="377">
        <f>ROUND(AW54, 2)</f>
        <v>0</v>
      </c>
      <c r="AL30" s="378"/>
      <c r="AM30" s="378"/>
      <c r="AN30" s="378"/>
      <c r="AO30" s="378"/>
      <c r="AP30" s="44"/>
      <c r="AQ30" s="44"/>
      <c r="AR30" s="45"/>
      <c r="BE30" s="386"/>
    </row>
    <row r="31" spans="1:71" s="3" customFormat="1" ht="14.4" hidden="1" customHeight="1">
      <c r="B31" s="43"/>
      <c r="C31" s="44"/>
      <c r="D31" s="44"/>
      <c r="E31" s="44"/>
      <c r="F31" s="31" t="s">
        <v>51</v>
      </c>
      <c r="G31" s="44"/>
      <c r="H31" s="44"/>
      <c r="I31" s="44"/>
      <c r="J31" s="44"/>
      <c r="K31" s="44"/>
      <c r="L31" s="379">
        <v>0.21</v>
      </c>
      <c r="M31" s="378"/>
      <c r="N31" s="378"/>
      <c r="O31" s="378"/>
      <c r="P31" s="378"/>
      <c r="Q31" s="44"/>
      <c r="R31" s="44"/>
      <c r="S31" s="44"/>
      <c r="T31" s="44"/>
      <c r="U31" s="44"/>
      <c r="V31" s="44"/>
      <c r="W31" s="377">
        <f>ROUND(BB54, 2)</f>
        <v>0</v>
      </c>
      <c r="X31" s="378"/>
      <c r="Y31" s="378"/>
      <c r="Z31" s="378"/>
      <c r="AA31" s="378"/>
      <c r="AB31" s="378"/>
      <c r="AC31" s="378"/>
      <c r="AD31" s="378"/>
      <c r="AE31" s="378"/>
      <c r="AF31" s="44"/>
      <c r="AG31" s="44"/>
      <c r="AH31" s="44"/>
      <c r="AI31" s="44"/>
      <c r="AJ31" s="44"/>
      <c r="AK31" s="377">
        <v>0</v>
      </c>
      <c r="AL31" s="378"/>
      <c r="AM31" s="378"/>
      <c r="AN31" s="378"/>
      <c r="AO31" s="378"/>
      <c r="AP31" s="44"/>
      <c r="AQ31" s="44"/>
      <c r="AR31" s="45"/>
      <c r="BE31" s="386"/>
    </row>
    <row r="32" spans="1:71" s="3" customFormat="1" ht="14.4" hidden="1" customHeight="1">
      <c r="B32" s="43"/>
      <c r="C32" s="44"/>
      <c r="D32" s="44"/>
      <c r="E32" s="44"/>
      <c r="F32" s="31" t="s">
        <v>52</v>
      </c>
      <c r="G32" s="44"/>
      <c r="H32" s="44"/>
      <c r="I32" s="44"/>
      <c r="J32" s="44"/>
      <c r="K32" s="44"/>
      <c r="L32" s="379">
        <v>0.15</v>
      </c>
      <c r="M32" s="378"/>
      <c r="N32" s="378"/>
      <c r="O32" s="378"/>
      <c r="P32" s="378"/>
      <c r="Q32" s="44"/>
      <c r="R32" s="44"/>
      <c r="S32" s="44"/>
      <c r="T32" s="44"/>
      <c r="U32" s="44"/>
      <c r="V32" s="44"/>
      <c r="W32" s="377">
        <f>ROUND(BC54, 2)</f>
        <v>0</v>
      </c>
      <c r="X32" s="378"/>
      <c r="Y32" s="378"/>
      <c r="Z32" s="378"/>
      <c r="AA32" s="378"/>
      <c r="AB32" s="378"/>
      <c r="AC32" s="378"/>
      <c r="AD32" s="378"/>
      <c r="AE32" s="378"/>
      <c r="AF32" s="44"/>
      <c r="AG32" s="44"/>
      <c r="AH32" s="44"/>
      <c r="AI32" s="44"/>
      <c r="AJ32" s="44"/>
      <c r="AK32" s="377">
        <v>0</v>
      </c>
      <c r="AL32" s="378"/>
      <c r="AM32" s="378"/>
      <c r="AN32" s="378"/>
      <c r="AO32" s="378"/>
      <c r="AP32" s="44"/>
      <c r="AQ32" s="44"/>
      <c r="AR32" s="45"/>
      <c r="BE32" s="386"/>
    </row>
    <row r="33" spans="1:57" s="3" customFormat="1" ht="14.4" hidden="1" customHeight="1">
      <c r="B33" s="43"/>
      <c r="C33" s="44"/>
      <c r="D33" s="44"/>
      <c r="E33" s="44"/>
      <c r="F33" s="31" t="s">
        <v>53</v>
      </c>
      <c r="G33" s="44"/>
      <c r="H33" s="44"/>
      <c r="I33" s="44"/>
      <c r="J33" s="44"/>
      <c r="K33" s="44"/>
      <c r="L33" s="379">
        <v>0</v>
      </c>
      <c r="M33" s="378"/>
      <c r="N33" s="378"/>
      <c r="O33" s="378"/>
      <c r="P33" s="378"/>
      <c r="Q33" s="44"/>
      <c r="R33" s="44"/>
      <c r="S33" s="44"/>
      <c r="T33" s="44"/>
      <c r="U33" s="44"/>
      <c r="V33" s="44"/>
      <c r="W33" s="377">
        <f>ROUND(BD54, 2)</f>
        <v>0</v>
      </c>
      <c r="X33" s="378"/>
      <c r="Y33" s="378"/>
      <c r="Z33" s="378"/>
      <c r="AA33" s="378"/>
      <c r="AB33" s="378"/>
      <c r="AC33" s="378"/>
      <c r="AD33" s="378"/>
      <c r="AE33" s="378"/>
      <c r="AF33" s="44"/>
      <c r="AG33" s="44"/>
      <c r="AH33" s="44"/>
      <c r="AI33" s="44"/>
      <c r="AJ33" s="44"/>
      <c r="AK33" s="377">
        <v>0</v>
      </c>
      <c r="AL33" s="378"/>
      <c r="AM33" s="378"/>
      <c r="AN33" s="378"/>
      <c r="AO33" s="378"/>
      <c r="AP33" s="44"/>
      <c r="AQ33" s="44"/>
      <c r="AR33" s="45"/>
    </row>
    <row r="34" spans="1:57" s="2" customFormat="1" ht="6.9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2"/>
      <c r="BE34" s="37"/>
    </row>
    <row r="35" spans="1:57" s="2" customFormat="1" ht="25.95" customHeight="1">
      <c r="A35" s="37"/>
      <c r="B35" s="38"/>
      <c r="C35" s="46"/>
      <c r="D35" s="47" t="s">
        <v>54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55</v>
      </c>
      <c r="U35" s="48"/>
      <c r="V35" s="48"/>
      <c r="W35" s="48"/>
      <c r="X35" s="380" t="s">
        <v>56</v>
      </c>
      <c r="Y35" s="381"/>
      <c r="Z35" s="381"/>
      <c r="AA35" s="381"/>
      <c r="AB35" s="381"/>
      <c r="AC35" s="48"/>
      <c r="AD35" s="48"/>
      <c r="AE35" s="48"/>
      <c r="AF35" s="48"/>
      <c r="AG35" s="48"/>
      <c r="AH35" s="48"/>
      <c r="AI35" s="48"/>
      <c r="AJ35" s="48"/>
      <c r="AK35" s="382">
        <f>SUM(AK26:AK33)</f>
        <v>0</v>
      </c>
      <c r="AL35" s="381"/>
      <c r="AM35" s="381"/>
      <c r="AN35" s="381"/>
      <c r="AO35" s="383"/>
      <c r="AP35" s="46"/>
      <c r="AQ35" s="46"/>
      <c r="AR35" s="42"/>
      <c r="BE35" s="37"/>
    </row>
    <row r="36" spans="1:57" s="2" customFormat="1" ht="6.9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2"/>
      <c r="BE36" s="37"/>
    </row>
    <row r="37" spans="1:57" s="2" customFormat="1" ht="6.9" customHeight="1">
      <c r="A37" s="37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2"/>
      <c r="BE37" s="37"/>
    </row>
    <row r="41" spans="1:57" s="2" customFormat="1" ht="6.9" customHeight="1">
      <c r="A41" s="37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2"/>
      <c r="BE41" s="37"/>
    </row>
    <row r="42" spans="1:57" s="2" customFormat="1" ht="24.9" customHeight="1">
      <c r="A42" s="37"/>
      <c r="B42" s="38"/>
      <c r="C42" s="25" t="s">
        <v>57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2"/>
      <c r="BE42" s="37"/>
    </row>
    <row r="43" spans="1:57" s="2" customFormat="1" ht="6.9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2"/>
      <c r="BE43" s="37"/>
    </row>
    <row r="44" spans="1:57" s="4" customFormat="1" ht="12" customHeight="1">
      <c r="B44" s="54"/>
      <c r="C44" s="31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R22-012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66" t="str">
        <f>K6</f>
        <v>Rekonstrukce chodníku a vedlejších ploch ul. Žižkova a Čsl. armády</v>
      </c>
      <c r="M45" s="367"/>
      <c r="N45" s="367"/>
      <c r="O45" s="367"/>
      <c r="P45" s="367"/>
      <c r="Q45" s="367"/>
      <c r="R45" s="367"/>
      <c r="S45" s="367"/>
      <c r="T45" s="367"/>
      <c r="U45" s="367"/>
      <c r="V45" s="367"/>
      <c r="W45" s="367"/>
      <c r="X45" s="367"/>
      <c r="Y45" s="367"/>
      <c r="Z45" s="367"/>
      <c r="AA45" s="367"/>
      <c r="AB45" s="367"/>
      <c r="AC45" s="367"/>
      <c r="AD45" s="367"/>
      <c r="AE45" s="367"/>
      <c r="AF45" s="367"/>
      <c r="AG45" s="367"/>
      <c r="AH45" s="367"/>
      <c r="AI45" s="367"/>
      <c r="AJ45" s="367"/>
      <c r="AK45" s="367"/>
      <c r="AL45" s="367"/>
      <c r="AM45" s="367"/>
      <c r="AN45" s="367"/>
      <c r="AO45" s="367"/>
      <c r="AP45" s="59"/>
      <c r="AQ45" s="59"/>
      <c r="AR45" s="60"/>
    </row>
    <row r="46" spans="1:57" s="2" customFormat="1" ht="6.9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2"/>
      <c r="BE46" s="37"/>
    </row>
    <row r="47" spans="1:57" s="2" customFormat="1" ht="12" customHeight="1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61" t="str">
        <f>IF(K8="","",K8)</f>
        <v>Dobříš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368" t="str">
        <f>IF(AN8= "","",AN8)</f>
        <v>22. 6. 2022</v>
      </c>
      <c r="AN47" s="368"/>
      <c r="AO47" s="39"/>
      <c r="AP47" s="39"/>
      <c r="AQ47" s="39"/>
      <c r="AR47" s="42"/>
      <c r="BE47" s="37"/>
    </row>
    <row r="48" spans="1:57" s="2" customFormat="1" ht="6.9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2"/>
      <c r="BE48" s="37"/>
    </row>
    <row r="49" spans="1:91" s="2" customFormat="1" ht="15.15" customHeight="1">
      <c r="A49" s="37"/>
      <c r="B49" s="38"/>
      <c r="C49" s="31" t="s">
        <v>30</v>
      </c>
      <c r="D49" s="39"/>
      <c r="E49" s="39"/>
      <c r="F49" s="39"/>
      <c r="G49" s="39"/>
      <c r="H49" s="39"/>
      <c r="I49" s="39"/>
      <c r="J49" s="39"/>
      <c r="K49" s="39"/>
      <c r="L49" s="55" t="str">
        <f>IF(E11= "","",E11)</f>
        <v>Město Dobříš, Mírové nám. 119, Dobříš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37</v>
      </c>
      <c r="AJ49" s="39"/>
      <c r="AK49" s="39"/>
      <c r="AL49" s="39"/>
      <c r="AM49" s="369" t="str">
        <f>IF(E17="","",E17)</f>
        <v>DOPAS s.r.o.</v>
      </c>
      <c r="AN49" s="370"/>
      <c r="AO49" s="370"/>
      <c r="AP49" s="370"/>
      <c r="AQ49" s="39"/>
      <c r="AR49" s="42"/>
      <c r="AS49" s="371" t="s">
        <v>58</v>
      </c>
      <c r="AT49" s="372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7"/>
    </row>
    <row r="50" spans="1:91" s="2" customFormat="1" ht="15.15" customHeight="1">
      <c r="A50" s="37"/>
      <c r="B50" s="38"/>
      <c r="C50" s="31" t="s">
        <v>35</v>
      </c>
      <c r="D50" s="39"/>
      <c r="E50" s="39"/>
      <c r="F50" s="39"/>
      <c r="G50" s="39"/>
      <c r="H50" s="39"/>
      <c r="I50" s="39"/>
      <c r="J50" s="39"/>
      <c r="K50" s="39"/>
      <c r="L50" s="55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40</v>
      </c>
      <c r="AJ50" s="39"/>
      <c r="AK50" s="39"/>
      <c r="AL50" s="39"/>
      <c r="AM50" s="369" t="str">
        <f>IF(E20="","",E20)</f>
        <v>L. Štuller</v>
      </c>
      <c r="AN50" s="370"/>
      <c r="AO50" s="370"/>
      <c r="AP50" s="370"/>
      <c r="AQ50" s="39"/>
      <c r="AR50" s="42"/>
      <c r="AS50" s="373"/>
      <c r="AT50" s="374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7"/>
    </row>
    <row r="51" spans="1:9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2"/>
      <c r="AS51" s="375"/>
      <c r="AT51" s="376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7"/>
    </row>
    <row r="52" spans="1:91" s="2" customFormat="1" ht="29.25" customHeight="1">
      <c r="A52" s="37"/>
      <c r="B52" s="38"/>
      <c r="C52" s="362" t="s">
        <v>59</v>
      </c>
      <c r="D52" s="363"/>
      <c r="E52" s="363"/>
      <c r="F52" s="363"/>
      <c r="G52" s="363"/>
      <c r="H52" s="69"/>
      <c r="I52" s="364" t="s">
        <v>60</v>
      </c>
      <c r="J52" s="363"/>
      <c r="K52" s="363"/>
      <c r="L52" s="363"/>
      <c r="M52" s="363"/>
      <c r="N52" s="363"/>
      <c r="O52" s="363"/>
      <c r="P52" s="363"/>
      <c r="Q52" s="363"/>
      <c r="R52" s="363"/>
      <c r="S52" s="363"/>
      <c r="T52" s="363"/>
      <c r="U52" s="363"/>
      <c r="V52" s="363"/>
      <c r="W52" s="363"/>
      <c r="X52" s="363"/>
      <c r="Y52" s="363"/>
      <c r="Z52" s="363"/>
      <c r="AA52" s="363"/>
      <c r="AB52" s="363"/>
      <c r="AC52" s="363"/>
      <c r="AD52" s="363"/>
      <c r="AE52" s="363"/>
      <c r="AF52" s="363"/>
      <c r="AG52" s="365" t="s">
        <v>61</v>
      </c>
      <c r="AH52" s="363"/>
      <c r="AI52" s="363"/>
      <c r="AJ52" s="363"/>
      <c r="AK52" s="363"/>
      <c r="AL52" s="363"/>
      <c r="AM52" s="363"/>
      <c r="AN52" s="364" t="s">
        <v>62</v>
      </c>
      <c r="AO52" s="363"/>
      <c r="AP52" s="363"/>
      <c r="AQ52" s="70" t="s">
        <v>63</v>
      </c>
      <c r="AR52" s="42"/>
      <c r="AS52" s="71" t="s">
        <v>64</v>
      </c>
      <c r="AT52" s="72" t="s">
        <v>65</v>
      </c>
      <c r="AU52" s="72" t="s">
        <v>66</v>
      </c>
      <c r="AV52" s="72" t="s">
        <v>67</v>
      </c>
      <c r="AW52" s="72" t="s">
        <v>68</v>
      </c>
      <c r="AX52" s="72" t="s">
        <v>69</v>
      </c>
      <c r="AY52" s="72" t="s">
        <v>70</v>
      </c>
      <c r="AZ52" s="72" t="s">
        <v>71</v>
      </c>
      <c r="BA52" s="72" t="s">
        <v>72</v>
      </c>
      <c r="BB52" s="72" t="s">
        <v>73</v>
      </c>
      <c r="BC52" s="72" t="s">
        <v>74</v>
      </c>
      <c r="BD52" s="73" t="s">
        <v>75</v>
      </c>
      <c r="BE52" s="37"/>
    </row>
    <row r="53" spans="1:91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2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7"/>
    </row>
    <row r="54" spans="1:91" s="6" customFormat="1" ht="32.4" customHeight="1">
      <c r="B54" s="77"/>
      <c r="C54" s="78" t="s">
        <v>76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60">
        <f>ROUND(SUM(AG55:AG56),2)</f>
        <v>0</v>
      </c>
      <c r="AH54" s="360"/>
      <c r="AI54" s="360"/>
      <c r="AJ54" s="360"/>
      <c r="AK54" s="360"/>
      <c r="AL54" s="360"/>
      <c r="AM54" s="360"/>
      <c r="AN54" s="361">
        <f>SUM(AG54,AT54)</f>
        <v>0</v>
      </c>
      <c r="AO54" s="361"/>
      <c r="AP54" s="361"/>
      <c r="AQ54" s="81" t="s">
        <v>32</v>
      </c>
      <c r="AR54" s="82"/>
      <c r="AS54" s="83">
        <f>ROUND(SUM(AS55:AS56),2)</f>
        <v>0</v>
      </c>
      <c r="AT54" s="84">
        <f>ROUND(SUM(AV54:AW54),2)</f>
        <v>0</v>
      </c>
      <c r="AU54" s="85">
        <f>ROUND(SUM(AU55:AU56),5)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ROUND(SUM(AZ55:AZ56),2)</f>
        <v>0</v>
      </c>
      <c r="BA54" s="84">
        <f>ROUND(SUM(BA55:BA56),2)</f>
        <v>0</v>
      </c>
      <c r="BB54" s="84">
        <f>ROUND(SUM(BB55:BB56),2)</f>
        <v>0</v>
      </c>
      <c r="BC54" s="84">
        <f>ROUND(SUM(BC55:BC56),2)</f>
        <v>0</v>
      </c>
      <c r="BD54" s="86">
        <f>ROUND(SUM(BD55:BD56),2)</f>
        <v>0</v>
      </c>
      <c r="BS54" s="87" t="s">
        <v>77</v>
      </c>
      <c r="BT54" s="87" t="s">
        <v>78</v>
      </c>
      <c r="BU54" s="88" t="s">
        <v>79</v>
      </c>
      <c r="BV54" s="87" t="s">
        <v>80</v>
      </c>
      <c r="BW54" s="87" t="s">
        <v>5</v>
      </c>
      <c r="BX54" s="87" t="s">
        <v>81</v>
      </c>
      <c r="CL54" s="87" t="s">
        <v>19</v>
      </c>
    </row>
    <row r="55" spans="1:91" s="7" customFormat="1" ht="16.5" customHeight="1">
      <c r="A55" s="89" t="s">
        <v>82</v>
      </c>
      <c r="B55" s="90"/>
      <c r="C55" s="91"/>
      <c r="D55" s="359" t="s">
        <v>83</v>
      </c>
      <c r="E55" s="359"/>
      <c r="F55" s="359"/>
      <c r="G55" s="359"/>
      <c r="H55" s="359"/>
      <c r="I55" s="92"/>
      <c r="J55" s="359" t="s">
        <v>84</v>
      </c>
      <c r="K55" s="359"/>
      <c r="L55" s="359"/>
      <c r="M55" s="359"/>
      <c r="N55" s="359"/>
      <c r="O55" s="359"/>
      <c r="P55" s="359"/>
      <c r="Q55" s="359"/>
      <c r="R55" s="359"/>
      <c r="S55" s="359"/>
      <c r="T55" s="359"/>
      <c r="U55" s="359"/>
      <c r="V55" s="359"/>
      <c r="W55" s="359"/>
      <c r="X55" s="359"/>
      <c r="Y55" s="359"/>
      <c r="Z55" s="359"/>
      <c r="AA55" s="359"/>
      <c r="AB55" s="359"/>
      <c r="AC55" s="359"/>
      <c r="AD55" s="359"/>
      <c r="AE55" s="359"/>
      <c r="AF55" s="359"/>
      <c r="AG55" s="357">
        <f>'SO 101 - Komunikace a zpe...'!J30</f>
        <v>0</v>
      </c>
      <c r="AH55" s="358"/>
      <c r="AI55" s="358"/>
      <c r="AJ55" s="358"/>
      <c r="AK55" s="358"/>
      <c r="AL55" s="358"/>
      <c r="AM55" s="358"/>
      <c r="AN55" s="357">
        <f>SUM(AG55,AT55)</f>
        <v>0</v>
      </c>
      <c r="AO55" s="358"/>
      <c r="AP55" s="358"/>
      <c r="AQ55" s="93" t="s">
        <v>85</v>
      </c>
      <c r="AR55" s="94"/>
      <c r="AS55" s="95">
        <v>0</v>
      </c>
      <c r="AT55" s="96">
        <f>ROUND(SUM(AV55:AW55),2)</f>
        <v>0</v>
      </c>
      <c r="AU55" s="97">
        <f>'SO 101 - Komunikace a zpe...'!P92</f>
        <v>0</v>
      </c>
      <c r="AV55" s="96">
        <f>'SO 101 - Komunikace a zpe...'!J33</f>
        <v>0</v>
      </c>
      <c r="AW55" s="96">
        <f>'SO 101 - Komunikace a zpe...'!J34</f>
        <v>0</v>
      </c>
      <c r="AX55" s="96">
        <f>'SO 101 - Komunikace a zpe...'!J35</f>
        <v>0</v>
      </c>
      <c r="AY55" s="96">
        <f>'SO 101 - Komunikace a zpe...'!J36</f>
        <v>0</v>
      </c>
      <c r="AZ55" s="96">
        <f>'SO 101 - Komunikace a zpe...'!F33</f>
        <v>0</v>
      </c>
      <c r="BA55" s="96">
        <f>'SO 101 - Komunikace a zpe...'!F34</f>
        <v>0</v>
      </c>
      <c r="BB55" s="96">
        <f>'SO 101 - Komunikace a zpe...'!F35</f>
        <v>0</v>
      </c>
      <c r="BC55" s="96">
        <f>'SO 101 - Komunikace a zpe...'!F36</f>
        <v>0</v>
      </c>
      <c r="BD55" s="98">
        <f>'SO 101 - Komunikace a zpe...'!F37</f>
        <v>0</v>
      </c>
      <c r="BT55" s="99" t="s">
        <v>86</v>
      </c>
      <c r="BV55" s="99" t="s">
        <v>80</v>
      </c>
      <c r="BW55" s="99" t="s">
        <v>87</v>
      </c>
      <c r="BX55" s="99" t="s">
        <v>5</v>
      </c>
      <c r="CL55" s="99" t="s">
        <v>32</v>
      </c>
      <c r="CM55" s="99" t="s">
        <v>88</v>
      </c>
    </row>
    <row r="56" spans="1:91" s="7" customFormat="1" ht="16.5" customHeight="1">
      <c r="A56" s="89" t="s">
        <v>82</v>
      </c>
      <c r="B56" s="90"/>
      <c r="C56" s="91"/>
      <c r="D56" s="359" t="s">
        <v>89</v>
      </c>
      <c r="E56" s="359"/>
      <c r="F56" s="359"/>
      <c r="G56" s="359"/>
      <c r="H56" s="359"/>
      <c r="I56" s="92"/>
      <c r="J56" s="359" t="s">
        <v>90</v>
      </c>
      <c r="K56" s="359"/>
      <c r="L56" s="359"/>
      <c r="M56" s="359"/>
      <c r="N56" s="359"/>
      <c r="O56" s="359"/>
      <c r="P56" s="359"/>
      <c r="Q56" s="359"/>
      <c r="R56" s="359"/>
      <c r="S56" s="359"/>
      <c r="T56" s="359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  <c r="AF56" s="359"/>
      <c r="AG56" s="357">
        <f>'VON - Vedlejší a ostatní ...'!J30</f>
        <v>0</v>
      </c>
      <c r="AH56" s="358"/>
      <c r="AI56" s="358"/>
      <c r="AJ56" s="358"/>
      <c r="AK56" s="358"/>
      <c r="AL56" s="358"/>
      <c r="AM56" s="358"/>
      <c r="AN56" s="357">
        <f>SUM(AG56,AT56)</f>
        <v>0</v>
      </c>
      <c r="AO56" s="358"/>
      <c r="AP56" s="358"/>
      <c r="AQ56" s="93" t="s">
        <v>89</v>
      </c>
      <c r="AR56" s="94"/>
      <c r="AS56" s="100">
        <v>0</v>
      </c>
      <c r="AT56" s="101">
        <f>ROUND(SUM(AV56:AW56),2)</f>
        <v>0</v>
      </c>
      <c r="AU56" s="102">
        <f>'VON - Vedlejší a ostatní ...'!P84</f>
        <v>0</v>
      </c>
      <c r="AV56" s="101">
        <f>'VON - Vedlejší a ostatní ...'!J33</f>
        <v>0</v>
      </c>
      <c r="AW56" s="101">
        <f>'VON - Vedlejší a ostatní ...'!J34</f>
        <v>0</v>
      </c>
      <c r="AX56" s="101">
        <f>'VON - Vedlejší a ostatní ...'!J35</f>
        <v>0</v>
      </c>
      <c r="AY56" s="101">
        <f>'VON - Vedlejší a ostatní ...'!J36</f>
        <v>0</v>
      </c>
      <c r="AZ56" s="101">
        <f>'VON - Vedlejší a ostatní ...'!F33</f>
        <v>0</v>
      </c>
      <c r="BA56" s="101">
        <f>'VON - Vedlejší a ostatní ...'!F34</f>
        <v>0</v>
      </c>
      <c r="BB56" s="101">
        <f>'VON - Vedlejší a ostatní ...'!F35</f>
        <v>0</v>
      </c>
      <c r="BC56" s="101">
        <f>'VON - Vedlejší a ostatní ...'!F36</f>
        <v>0</v>
      </c>
      <c r="BD56" s="103">
        <f>'VON - Vedlejší a ostatní ...'!F37</f>
        <v>0</v>
      </c>
      <c r="BT56" s="99" t="s">
        <v>86</v>
      </c>
      <c r="BV56" s="99" t="s">
        <v>80</v>
      </c>
      <c r="BW56" s="99" t="s">
        <v>91</v>
      </c>
      <c r="BX56" s="99" t="s">
        <v>5</v>
      </c>
      <c r="CL56" s="99" t="s">
        <v>32</v>
      </c>
      <c r="CM56" s="99" t="s">
        <v>88</v>
      </c>
    </row>
    <row r="57" spans="1:91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2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pans="1:91" s="2" customFormat="1" ht="6.9" customHeight="1">
      <c r="A58" s="37"/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42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algorithmName="SHA-512" hashValue="5oVo25nEFD+PhhXKmDYLtQCAjtNgVAqDHIaFIbWym6rlFMMsI94zKYbAMETTjgfS1xGLy9it3KcTA8vqO5EqPw==" saltValue="11bvP84TCEnZ1YqgDpyGHNcepNfgN+kipgYYrs3gHKMFyvnD5PreLBOgmaaX2H5B3DH0nUJbb2vjdDyI8SSVdA==" spinCount="100000" sheet="1" objects="1" scenarios="1" formatColumns="0" formatRows="0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5" location="'SO 101 - Komunikace a zpe...'!C2" display="/" xr:uid="{00000000-0004-0000-0000-000000000000}"/>
    <hyperlink ref="A56" location="'VON - Vedlejší a ostatní ...'!C2" display="/" xr:uid="{00000000-0004-0000-0000-000001000000}"/>
  </hyperlinks>
  <pageMargins left="0.39370078740157483" right="0.39370078740157483" top="0.39370078740157483" bottom="0.39370078740157483" header="0" footer="0"/>
  <pageSetup paperSize="9" scale="68" fitToHeight="100" orientation="portrait" blackAndWhite="1" r:id="rId1"/>
  <headerFooter>
    <oddHeader>&amp;LDobříš - Rekonstrukce chodníku a vedlejších
ploch ul. Žižkova a Čsl.armády&amp;CDOPAS s.r.o.&amp;RPOLOŽKOVÝ VÝKAZ VÝMĚR</oddHeader>
    <oddFooter>&amp;LRekapitulace stavby :
SO 101 - Komunikace a zpevněné plochy
VON - Vedlejší a ostatní náklady&amp;CStrana &amp;P z &amp;N&amp;RRekapitulace
položkového soupisu prací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9C306-398F-4991-A757-D9F856F46856}">
  <sheetPr>
    <pageSetUpPr fitToPage="1"/>
  </sheetPr>
  <dimension ref="A1:A107"/>
  <sheetViews>
    <sheetView tabSelected="1" view="pageLayout" topLeftCell="A19" workbookViewId="0">
      <selection activeCell="A21" sqref="A21"/>
    </sheetView>
  </sheetViews>
  <sheetFormatPr defaultRowHeight="10.199999999999999"/>
  <cols>
    <col min="1" max="1" width="112" style="353" customWidth="1"/>
    <col min="2" max="256" width="9.140625" style="353"/>
    <col min="257" max="257" width="112" style="353" customWidth="1"/>
    <col min="258" max="512" width="9.140625" style="353"/>
    <col min="513" max="513" width="112" style="353" customWidth="1"/>
    <col min="514" max="768" width="9.140625" style="353"/>
    <col min="769" max="769" width="112" style="353" customWidth="1"/>
    <col min="770" max="1024" width="9.140625" style="353"/>
    <col min="1025" max="1025" width="112" style="353" customWidth="1"/>
    <col min="1026" max="1280" width="9.140625" style="353"/>
    <col min="1281" max="1281" width="112" style="353" customWidth="1"/>
    <col min="1282" max="1536" width="9.140625" style="353"/>
    <col min="1537" max="1537" width="112" style="353" customWidth="1"/>
    <col min="1538" max="1792" width="9.140625" style="353"/>
    <col min="1793" max="1793" width="112" style="353" customWidth="1"/>
    <col min="1794" max="2048" width="9.140625" style="353"/>
    <col min="2049" max="2049" width="112" style="353" customWidth="1"/>
    <col min="2050" max="2304" width="9.140625" style="353"/>
    <col min="2305" max="2305" width="112" style="353" customWidth="1"/>
    <col min="2306" max="2560" width="9.140625" style="353"/>
    <col min="2561" max="2561" width="112" style="353" customWidth="1"/>
    <col min="2562" max="2816" width="9.140625" style="353"/>
    <col min="2817" max="2817" width="112" style="353" customWidth="1"/>
    <col min="2818" max="3072" width="9.140625" style="353"/>
    <col min="3073" max="3073" width="112" style="353" customWidth="1"/>
    <col min="3074" max="3328" width="9.140625" style="353"/>
    <col min="3329" max="3329" width="112" style="353" customWidth="1"/>
    <col min="3330" max="3584" width="9.140625" style="353"/>
    <col min="3585" max="3585" width="112" style="353" customWidth="1"/>
    <col min="3586" max="3840" width="9.140625" style="353"/>
    <col min="3841" max="3841" width="112" style="353" customWidth="1"/>
    <col min="3842" max="4096" width="9.140625" style="353"/>
    <col min="4097" max="4097" width="112" style="353" customWidth="1"/>
    <col min="4098" max="4352" width="9.140625" style="353"/>
    <col min="4353" max="4353" width="112" style="353" customWidth="1"/>
    <col min="4354" max="4608" width="9.140625" style="353"/>
    <col min="4609" max="4609" width="112" style="353" customWidth="1"/>
    <col min="4610" max="4864" width="9.140625" style="353"/>
    <col min="4865" max="4865" width="112" style="353" customWidth="1"/>
    <col min="4866" max="5120" width="9.140625" style="353"/>
    <col min="5121" max="5121" width="112" style="353" customWidth="1"/>
    <col min="5122" max="5376" width="9.140625" style="353"/>
    <col min="5377" max="5377" width="112" style="353" customWidth="1"/>
    <col min="5378" max="5632" width="9.140625" style="353"/>
    <col min="5633" max="5633" width="112" style="353" customWidth="1"/>
    <col min="5634" max="5888" width="9.140625" style="353"/>
    <col min="5889" max="5889" width="112" style="353" customWidth="1"/>
    <col min="5890" max="6144" width="9.140625" style="353"/>
    <col min="6145" max="6145" width="112" style="353" customWidth="1"/>
    <col min="6146" max="6400" width="9.140625" style="353"/>
    <col min="6401" max="6401" width="112" style="353" customWidth="1"/>
    <col min="6402" max="6656" width="9.140625" style="353"/>
    <col min="6657" max="6657" width="112" style="353" customWidth="1"/>
    <col min="6658" max="6912" width="9.140625" style="353"/>
    <col min="6913" max="6913" width="112" style="353" customWidth="1"/>
    <col min="6914" max="7168" width="9.140625" style="353"/>
    <col min="7169" max="7169" width="112" style="353" customWidth="1"/>
    <col min="7170" max="7424" width="9.140625" style="353"/>
    <col min="7425" max="7425" width="112" style="353" customWidth="1"/>
    <col min="7426" max="7680" width="9.140625" style="353"/>
    <col min="7681" max="7681" width="112" style="353" customWidth="1"/>
    <col min="7682" max="7936" width="9.140625" style="353"/>
    <col min="7937" max="7937" width="112" style="353" customWidth="1"/>
    <col min="7938" max="8192" width="9.140625" style="353"/>
    <col min="8193" max="8193" width="112" style="353" customWidth="1"/>
    <col min="8194" max="8448" width="9.140625" style="353"/>
    <col min="8449" max="8449" width="112" style="353" customWidth="1"/>
    <col min="8450" max="8704" width="9.140625" style="353"/>
    <col min="8705" max="8705" width="112" style="353" customWidth="1"/>
    <col min="8706" max="8960" width="9.140625" style="353"/>
    <col min="8961" max="8961" width="112" style="353" customWidth="1"/>
    <col min="8962" max="9216" width="9.140625" style="353"/>
    <col min="9217" max="9217" width="112" style="353" customWidth="1"/>
    <col min="9218" max="9472" width="9.140625" style="353"/>
    <col min="9473" max="9473" width="112" style="353" customWidth="1"/>
    <col min="9474" max="9728" width="9.140625" style="353"/>
    <col min="9729" max="9729" width="112" style="353" customWidth="1"/>
    <col min="9730" max="9984" width="9.140625" style="353"/>
    <col min="9985" max="9985" width="112" style="353" customWidth="1"/>
    <col min="9986" max="10240" width="9.140625" style="353"/>
    <col min="10241" max="10241" width="112" style="353" customWidth="1"/>
    <col min="10242" max="10496" width="9.140625" style="353"/>
    <col min="10497" max="10497" width="112" style="353" customWidth="1"/>
    <col min="10498" max="10752" width="9.140625" style="353"/>
    <col min="10753" max="10753" width="112" style="353" customWidth="1"/>
    <col min="10754" max="11008" width="9.140625" style="353"/>
    <col min="11009" max="11009" width="112" style="353" customWidth="1"/>
    <col min="11010" max="11264" width="9.140625" style="353"/>
    <col min="11265" max="11265" width="112" style="353" customWidth="1"/>
    <col min="11266" max="11520" width="9.140625" style="353"/>
    <col min="11521" max="11521" width="112" style="353" customWidth="1"/>
    <col min="11522" max="11776" width="9.140625" style="353"/>
    <col min="11777" max="11777" width="112" style="353" customWidth="1"/>
    <col min="11778" max="12032" width="9.140625" style="353"/>
    <col min="12033" max="12033" width="112" style="353" customWidth="1"/>
    <col min="12034" max="12288" width="9.140625" style="353"/>
    <col min="12289" max="12289" width="112" style="353" customWidth="1"/>
    <col min="12290" max="12544" width="9.140625" style="353"/>
    <col min="12545" max="12545" width="112" style="353" customWidth="1"/>
    <col min="12546" max="12800" width="9.140625" style="353"/>
    <col min="12801" max="12801" width="112" style="353" customWidth="1"/>
    <col min="12802" max="13056" width="9.140625" style="353"/>
    <col min="13057" max="13057" width="112" style="353" customWidth="1"/>
    <col min="13058" max="13312" width="9.140625" style="353"/>
    <col min="13313" max="13313" width="112" style="353" customWidth="1"/>
    <col min="13314" max="13568" width="9.140625" style="353"/>
    <col min="13569" max="13569" width="112" style="353" customWidth="1"/>
    <col min="13570" max="13824" width="9.140625" style="353"/>
    <col min="13825" max="13825" width="112" style="353" customWidth="1"/>
    <col min="13826" max="14080" width="9.140625" style="353"/>
    <col min="14081" max="14081" width="112" style="353" customWidth="1"/>
    <col min="14082" max="14336" width="9.140625" style="353"/>
    <col min="14337" max="14337" width="112" style="353" customWidth="1"/>
    <col min="14338" max="14592" width="9.140625" style="353"/>
    <col min="14593" max="14593" width="112" style="353" customWidth="1"/>
    <col min="14594" max="14848" width="9.140625" style="353"/>
    <col min="14849" max="14849" width="112" style="353" customWidth="1"/>
    <col min="14850" max="15104" width="9.140625" style="353"/>
    <col min="15105" max="15105" width="112" style="353" customWidth="1"/>
    <col min="15106" max="15360" width="9.140625" style="353"/>
    <col min="15361" max="15361" width="112" style="353" customWidth="1"/>
    <col min="15362" max="15616" width="9.140625" style="353"/>
    <col min="15617" max="15617" width="112" style="353" customWidth="1"/>
    <col min="15618" max="15872" width="9.140625" style="353"/>
    <col min="15873" max="15873" width="112" style="353" customWidth="1"/>
    <col min="15874" max="16128" width="9.140625" style="353"/>
    <col min="16129" max="16129" width="112" style="353" customWidth="1"/>
    <col min="16130" max="16384" width="9.140625" style="353"/>
  </cols>
  <sheetData>
    <row r="1" spans="1:1" ht="51" customHeight="1">
      <c r="A1" s="352" t="s">
        <v>1521</v>
      </c>
    </row>
    <row r="2" spans="1:1" ht="51" customHeight="1">
      <c r="A2" s="354" t="s">
        <v>1522</v>
      </c>
    </row>
    <row r="3" spans="1:1" ht="51" customHeight="1">
      <c r="A3" s="354" t="s">
        <v>1523</v>
      </c>
    </row>
    <row r="4" spans="1:1" ht="78" customHeight="1">
      <c r="A4" s="354" t="s">
        <v>1524</v>
      </c>
    </row>
    <row r="5" spans="1:1" ht="63.75" customHeight="1">
      <c r="A5" s="354" t="s">
        <v>1525</v>
      </c>
    </row>
    <row r="6" spans="1:1" ht="80.400000000000006" customHeight="1">
      <c r="A6" s="354" t="s">
        <v>1526</v>
      </c>
    </row>
    <row r="7" spans="1:1" ht="64.5" customHeight="1">
      <c r="A7" s="354" t="s">
        <v>1527</v>
      </c>
    </row>
    <row r="8" spans="1:1" ht="104.25" customHeight="1">
      <c r="A8" s="354" t="s">
        <v>1528</v>
      </c>
    </row>
    <row r="9" spans="1:1" ht="77.25" customHeight="1">
      <c r="A9" s="354" t="s">
        <v>1529</v>
      </c>
    </row>
    <row r="10" spans="1:1" ht="79.5" customHeight="1">
      <c r="A10" s="354" t="s">
        <v>1530</v>
      </c>
    </row>
    <row r="11" spans="1:1" ht="51" customHeight="1">
      <c r="A11" s="354" t="s">
        <v>1531</v>
      </c>
    </row>
    <row r="12" spans="1:1" ht="51" customHeight="1">
      <c r="A12" s="354" t="s">
        <v>1532</v>
      </c>
    </row>
    <row r="13" spans="1:1" ht="51" customHeight="1">
      <c r="A13" s="354" t="s">
        <v>1533</v>
      </c>
    </row>
    <row r="14" spans="1:1" ht="51" customHeight="1">
      <c r="A14" s="354" t="s">
        <v>1534</v>
      </c>
    </row>
    <row r="15" spans="1:1" ht="51" customHeight="1">
      <c r="A15" s="354" t="s">
        <v>1535</v>
      </c>
    </row>
    <row r="16" spans="1:1" ht="51" customHeight="1">
      <c r="A16" s="354" t="s">
        <v>1536</v>
      </c>
    </row>
    <row r="17" spans="1:1" ht="51" customHeight="1">
      <c r="A17" s="354" t="s">
        <v>1537</v>
      </c>
    </row>
    <row r="18" spans="1:1" ht="51" customHeight="1">
      <c r="A18" s="354" t="s">
        <v>1538</v>
      </c>
    </row>
    <row r="19" spans="1:1" ht="51" customHeight="1">
      <c r="A19" s="354" t="s">
        <v>1539</v>
      </c>
    </row>
    <row r="20" spans="1:1" ht="90.75" customHeight="1">
      <c r="A20" s="354" t="s">
        <v>1540</v>
      </c>
    </row>
    <row r="21" spans="1:1" ht="64.5" customHeight="1">
      <c r="A21" s="354" t="s">
        <v>1541</v>
      </c>
    </row>
    <row r="22" spans="1:1" ht="51" customHeight="1">
      <c r="A22" s="354" t="s">
        <v>1542</v>
      </c>
    </row>
    <row r="23" spans="1:1" ht="66" customHeight="1">
      <c r="A23" s="354" t="s">
        <v>1543</v>
      </c>
    </row>
    <row r="24" spans="1:1" ht="78" customHeight="1">
      <c r="A24" s="354" t="s">
        <v>1544</v>
      </c>
    </row>
    <row r="25" spans="1:1" ht="51" customHeight="1">
      <c r="A25" s="354" t="s">
        <v>1545</v>
      </c>
    </row>
    <row r="26" spans="1:1" ht="51" customHeight="1">
      <c r="A26" s="354" t="s">
        <v>1546</v>
      </c>
    </row>
    <row r="27" spans="1:1" ht="51" customHeight="1">
      <c r="A27" s="354" t="s">
        <v>1547</v>
      </c>
    </row>
    <row r="28" spans="1:1" ht="51" customHeight="1">
      <c r="A28" s="354" t="s">
        <v>1548</v>
      </c>
    </row>
    <row r="29" spans="1:1" ht="51" customHeight="1">
      <c r="A29" s="354" t="s">
        <v>1549</v>
      </c>
    </row>
    <row r="31" spans="1:1" ht="13.8">
      <c r="A31" s="355"/>
    </row>
    <row r="32" spans="1:1" ht="13.8">
      <c r="A32" s="355"/>
    </row>
    <row r="33" spans="1:1" ht="13.8">
      <c r="A33" s="355"/>
    </row>
    <row r="34" spans="1:1" ht="13.8">
      <c r="A34" s="355"/>
    </row>
    <row r="35" spans="1:1" ht="13.8">
      <c r="A35" s="355"/>
    </row>
    <row r="36" spans="1:1" ht="13.8">
      <c r="A36" s="355"/>
    </row>
    <row r="37" spans="1:1" ht="13.8">
      <c r="A37" s="355"/>
    </row>
    <row r="38" spans="1:1" ht="13.8">
      <c r="A38" s="355"/>
    </row>
    <row r="39" spans="1:1" ht="13.8">
      <c r="A39" s="355"/>
    </row>
    <row r="40" spans="1:1" ht="13.8">
      <c r="A40" s="355"/>
    </row>
    <row r="41" spans="1:1" ht="13.8">
      <c r="A41" s="355"/>
    </row>
    <row r="42" spans="1:1" ht="13.8">
      <c r="A42" s="355"/>
    </row>
    <row r="43" spans="1:1" ht="13.8">
      <c r="A43" s="355"/>
    </row>
    <row r="44" spans="1:1" ht="13.8">
      <c r="A44" s="355"/>
    </row>
    <row r="45" spans="1:1" ht="13.8">
      <c r="A45" s="355"/>
    </row>
    <row r="46" spans="1:1" ht="13.8">
      <c r="A46" s="355"/>
    </row>
    <row r="47" spans="1:1" ht="13.8">
      <c r="A47" s="355"/>
    </row>
    <row r="48" spans="1:1" ht="13.8">
      <c r="A48" s="355"/>
    </row>
    <row r="49" spans="1:1" ht="13.8">
      <c r="A49" s="355"/>
    </row>
    <row r="50" spans="1:1" ht="13.8">
      <c r="A50" s="355"/>
    </row>
    <row r="51" spans="1:1" ht="13.8">
      <c r="A51" s="355"/>
    </row>
    <row r="52" spans="1:1" ht="13.8">
      <c r="A52" s="355"/>
    </row>
    <row r="53" spans="1:1" ht="13.8">
      <c r="A53" s="355"/>
    </row>
    <row r="54" spans="1:1" ht="13.8">
      <c r="A54" s="355"/>
    </row>
    <row r="55" spans="1:1" ht="13.8">
      <c r="A55" s="355"/>
    </row>
    <row r="56" spans="1:1" ht="13.8">
      <c r="A56" s="355"/>
    </row>
    <row r="57" spans="1:1" ht="13.8">
      <c r="A57" s="355"/>
    </row>
    <row r="58" spans="1:1" ht="13.8">
      <c r="A58" s="355"/>
    </row>
    <row r="59" spans="1:1" ht="13.8">
      <c r="A59" s="355"/>
    </row>
    <row r="60" spans="1:1" ht="13.8">
      <c r="A60" s="355"/>
    </row>
    <row r="61" spans="1:1" ht="13.8">
      <c r="A61" s="355"/>
    </row>
    <row r="62" spans="1:1" ht="13.8">
      <c r="A62" s="355"/>
    </row>
    <row r="63" spans="1:1" ht="13.8">
      <c r="A63" s="355"/>
    </row>
    <row r="64" spans="1:1" ht="13.8">
      <c r="A64" s="355"/>
    </row>
    <row r="65" spans="1:1" ht="13.8">
      <c r="A65" s="355"/>
    </row>
    <row r="66" spans="1:1" ht="13.8">
      <c r="A66" s="355"/>
    </row>
    <row r="67" spans="1:1" ht="13.8">
      <c r="A67" s="355"/>
    </row>
    <row r="68" spans="1:1" ht="13.8">
      <c r="A68" s="355"/>
    </row>
    <row r="69" spans="1:1" ht="13.8">
      <c r="A69" s="355"/>
    </row>
    <row r="70" spans="1:1" ht="13.8">
      <c r="A70" s="355"/>
    </row>
    <row r="71" spans="1:1" ht="13.8">
      <c r="A71" s="355"/>
    </row>
    <row r="72" spans="1:1" ht="13.8">
      <c r="A72" s="355"/>
    </row>
    <row r="73" spans="1:1" ht="13.8">
      <c r="A73" s="355"/>
    </row>
    <row r="74" spans="1:1" ht="13.8">
      <c r="A74" s="355"/>
    </row>
    <row r="75" spans="1:1" ht="13.8">
      <c r="A75" s="355"/>
    </row>
    <row r="76" spans="1:1" ht="13.8">
      <c r="A76" s="355"/>
    </row>
    <row r="77" spans="1:1" ht="13.8">
      <c r="A77" s="355"/>
    </row>
    <row r="78" spans="1:1" ht="13.8">
      <c r="A78" s="355"/>
    </row>
    <row r="79" spans="1:1" ht="13.8">
      <c r="A79" s="355"/>
    </row>
    <row r="80" spans="1:1" ht="13.8">
      <c r="A80" s="355"/>
    </row>
    <row r="81" spans="1:1" ht="13.8">
      <c r="A81" s="355"/>
    </row>
    <row r="82" spans="1:1" ht="13.8">
      <c r="A82" s="355"/>
    </row>
    <row r="83" spans="1:1" ht="13.8">
      <c r="A83" s="355"/>
    </row>
    <row r="84" spans="1:1" ht="13.8">
      <c r="A84" s="355"/>
    </row>
    <row r="85" spans="1:1" ht="13.8">
      <c r="A85" s="355"/>
    </row>
    <row r="86" spans="1:1" ht="13.8">
      <c r="A86" s="355"/>
    </row>
    <row r="87" spans="1:1" ht="13.8">
      <c r="A87" s="355"/>
    </row>
    <row r="88" spans="1:1" ht="13.8">
      <c r="A88" s="355"/>
    </row>
    <row r="89" spans="1:1" ht="13.8">
      <c r="A89" s="355"/>
    </row>
    <row r="90" spans="1:1" ht="13.8">
      <c r="A90" s="355"/>
    </row>
    <row r="91" spans="1:1" ht="13.8">
      <c r="A91" s="355"/>
    </row>
    <row r="92" spans="1:1" ht="13.8">
      <c r="A92" s="355"/>
    </row>
    <row r="93" spans="1:1" ht="13.8">
      <c r="A93" s="355"/>
    </row>
    <row r="94" spans="1:1" ht="13.8">
      <c r="A94" s="355"/>
    </row>
    <row r="95" spans="1:1" ht="13.8">
      <c r="A95" s="355"/>
    </row>
    <row r="96" spans="1:1" ht="13.8">
      <c r="A96" s="355"/>
    </row>
    <row r="97" spans="1:1" ht="13.8">
      <c r="A97" s="355"/>
    </row>
    <row r="98" spans="1:1" ht="13.8">
      <c r="A98" s="355"/>
    </row>
    <row r="99" spans="1:1" ht="13.8">
      <c r="A99" s="355"/>
    </row>
    <row r="100" spans="1:1" ht="13.8">
      <c r="A100" s="355"/>
    </row>
    <row r="101" spans="1:1" ht="13.8">
      <c r="A101" s="355"/>
    </row>
    <row r="102" spans="1:1" ht="13.8">
      <c r="A102" s="355"/>
    </row>
    <row r="103" spans="1:1" ht="13.8">
      <c r="A103" s="355"/>
    </row>
    <row r="104" spans="1:1" ht="13.8">
      <c r="A104" s="355"/>
    </row>
    <row r="105" spans="1:1" ht="13.8">
      <c r="A105" s="355"/>
    </row>
    <row r="106" spans="1:1" ht="13.8">
      <c r="A106" s="355"/>
    </row>
    <row r="107" spans="1:1" ht="13.8">
      <c r="A107" s="355"/>
    </row>
  </sheetData>
  <pageMargins left="0.70866141732283472" right="0.70866141732283472" top="0.94488188976377963" bottom="0.78740157480314965" header="0.31496062992125984" footer="0.31496062992125984"/>
  <pageSetup paperSize="9" fitToHeight="100" orientation="portrait" r:id="rId1"/>
  <headerFooter>
    <oddHeader>&amp;LDobříš - Rekonstrukce chodníku a vedlejších ploch
ulice Žižkova a Čsl.armády&amp;CDOPAS s.r.o.&amp;RPOLOŽKOVÝ VÝKAZ VÝMĚR</oddHeader>
    <oddFooter>&amp;LVOP&amp;C&amp;P z &amp;N&amp;Rčást - Všeobecné podmínky k ceně díla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052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9" t="s">
        <v>87</v>
      </c>
      <c r="AZ2" s="104" t="s">
        <v>92</v>
      </c>
      <c r="BA2" s="104" t="s">
        <v>93</v>
      </c>
      <c r="BB2" s="104" t="s">
        <v>94</v>
      </c>
      <c r="BC2" s="104" t="s">
        <v>95</v>
      </c>
      <c r="BD2" s="104" t="s">
        <v>96</v>
      </c>
    </row>
    <row r="3" spans="1:56" s="1" customFormat="1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2"/>
      <c r="AT3" s="19" t="s">
        <v>88</v>
      </c>
      <c r="AZ3" s="104" t="s">
        <v>97</v>
      </c>
      <c r="BA3" s="104" t="s">
        <v>98</v>
      </c>
      <c r="BB3" s="104" t="s">
        <v>94</v>
      </c>
      <c r="BC3" s="104" t="s">
        <v>99</v>
      </c>
      <c r="BD3" s="104" t="s">
        <v>96</v>
      </c>
    </row>
    <row r="4" spans="1:56" s="1" customFormat="1" ht="24.9" customHeight="1">
      <c r="B4" s="22"/>
      <c r="D4" s="107" t="s">
        <v>100</v>
      </c>
      <c r="L4" s="22"/>
      <c r="M4" s="108" t="s">
        <v>10</v>
      </c>
      <c r="AT4" s="19" t="s">
        <v>4</v>
      </c>
      <c r="AZ4" s="104" t="s">
        <v>101</v>
      </c>
      <c r="BA4" s="104" t="s">
        <v>102</v>
      </c>
      <c r="BB4" s="104" t="s">
        <v>94</v>
      </c>
      <c r="BC4" s="104" t="s">
        <v>103</v>
      </c>
      <c r="BD4" s="104" t="s">
        <v>96</v>
      </c>
    </row>
    <row r="5" spans="1:56" s="1" customFormat="1" ht="6.9" customHeight="1">
      <c r="B5" s="22"/>
      <c r="L5" s="22"/>
      <c r="AZ5" s="104" t="s">
        <v>104</v>
      </c>
      <c r="BA5" s="104" t="s">
        <v>105</v>
      </c>
      <c r="BB5" s="104" t="s">
        <v>94</v>
      </c>
      <c r="BC5" s="104" t="s">
        <v>106</v>
      </c>
      <c r="BD5" s="104" t="s">
        <v>96</v>
      </c>
    </row>
    <row r="6" spans="1:56" s="1" customFormat="1" ht="12" customHeight="1">
      <c r="B6" s="22"/>
      <c r="D6" s="109" t="s">
        <v>16</v>
      </c>
      <c r="L6" s="22"/>
      <c r="AZ6" s="104" t="s">
        <v>107</v>
      </c>
      <c r="BA6" s="104" t="s">
        <v>108</v>
      </c>
      <c r="BB6" s="104" t="s">
        <v>94</v>
      </c>
      <c r="BC6" s="104" t="s">
        <v>109</v>
      </c>
      <c r="BD6" s="104" t="s">
        <v>96</v>
      </c>
    </row>
    <row r="7" spans="1:56" s="1" customFormat="1" ht="26.25" customHeight="1">
      <c r="B7" s="22"/>
      <c r="E7" s="399" t="str">
        <f>'Rekapitulace stavby'!K6</f>
        <v>Rekonstrukce chodníku a vedlejších ploch ul. Žižkova a Čsl. armády</v>
      </c>
      <c r="F7" s="400"/>
      <c r="G7" s="400"/>
      <c r="H7" s="400"/>
      <c r="L7" s="22"/>
      <c r="AZ7" s="104" t="s">
        <v>110</v>
      </c>
      <c r="BA7" s="104" t="s">
        <v>111</v>
      </c>
      <c r="BB7" s="104" t="s">
        <v>94</v>
      </c>
      <c r="BC7" s="104" t="s">
        <v>112</v>
      </c>
      <c r="BD7" s="104" t="s">
        <v>96</v>
      </c>
    </row>
    <row r="8" spans="1:56" s="2" customFormat="1" ht="12" customHeight="1">
      <c r="A8" s="37"/>
      <c r="B8" s="42"/>
      <c r="C8" s="37"/>
      <c r="D8" s="109" t="s">
        <v>113</v>
      </c>
      <c r="E8" s="37"/>
      <c r="F8" s="37"/>
      <c r="G8" s="37"/>
      <c r="H8" s="37"/>
      <c r="I8" s="37"/>
      <c r="J8" s="37"/>
      <c r="K8" s="37"/>
      <c r="L8" s="110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04" t="s">
        <v>114</v>
      </c>
      <c r="BA8" s="104" t="s">
        <v>115</v>
      </c>
      <c r="BB8" s="104" t="s">
        <v>94</v>
      </c>
      <c r="BC8" s="104" t="s">
        <v>116</v>
      </c>
      <c r="BD8" s="104" t="s">
        <v>96</v>
      </c>
    </row>
    <row r="9" spans="1:56" s="2" customFormat="1" ht="16.5" customHeight="1">
      <c r="A9" s="37"/>
      <c r="B9" s="42"/>
      <c r="C9" s="37"/>
      <c r="D9" s="37"/>
      <c r="E9" s="401" t="s">
        <v>117</v>
      </c>
      <c r="F9" s="402"/>
      <c r="G9" s="402"/>
      <c r="H9" s="402"/>
      <c r="I9" s="37"/>
      <c r="J9" s="37"/>
      <c r="K9" s="37"/>
      <c r="L9" s="110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04" t="s">
        <v>118</v>
      </c>
      <c r="BA9" s="104" t="s">
        <v>119</v>
      </c>
      <c r="BB9" s="104" t="s">
        <v>94</v>
      </c>
      <c r="BC9" s="104" t="s">
        <v>120</v>
      </c>
      <c r="BD9" s="104" t="s">
        <v>96</v>
      </c>
    </row>
    <row r="10" spans="1:5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0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04" t="s">
        <v>121</v>
      </c>
      <c r="BA10" s="104" t="s">
        <v>122</v>
      </c>
      <c r="BB10" s="104" t="s">
        <v>94</v>
      </c>
      <c r="BC10" s="104" t="s">
        <v>123</v>
      </c>
      <c r="BD10" s="104" t="s">
        <v>96</v>
      </c>
    </row>
    <row r="11" spans="1:56" s="2" customFormat="1" ht="12" customHeight="1">
      <c r="A11" s="37"/>
      <c r="B11" s="42"/>
      <c r="C11" s="37"/>
      <c r="D11" s="109" t="s">
        <v>18</v>
      </c>
      <c r="E11" s="37"/>
      <c r="F11" s="111" t="s">
        <v>32</v>
      </c>
      <c r="G11" s="37"/>
      <c r="H11" s="37"/>
      <c r="I11" s="109" t="s">
        <v>20</v>
      </c>
      <c r="J11" s="111" t="s">
        <v>32</v>
      </c>
      <c r="K11" s="37"/>
      <c r="L11" s="110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04" t="s">
        <v>124</v>
      </c>
      <c r="BA11" s="104" t="s">
        <v>125</v>
      </c>
      <c r="BB11" s="104" t="s">
        <v>94</v>
      </c>
      <c r="BC11" s="104" t="s">
        <v>126</v>
      </c>
      <c r="BD11" s="104" t="s">
        <v>96</v>
      </c>
    </row>
    <row r="12" spans="1:56" s="2" customFormat="1" ht="12" customHeight="1">
      <c r="A12" s="37"/>
      <c r="B12" s="42"/>
      <c r="C12" s="37"/>
      <c r="D12" s="109" t="s">
        <v>22</v>
      </c>
      <c r="E12" s="37"/>
      <c r="F12" s="111" t="s">
        <v>23</v>
      </c>
      <c r="G12" s="37"/>
      <c r="H12" s="37"/>
      <c r="I12" s="109" t="s">
        <v>24</v>
      </c>
      <c r="J12" s="112" t="str">
        <f>'Rekapitulace stavby'!AN8</f>
        <v>22. 6. 2022</v>
      </c>
      <c r="K12" s="37"/>
      <c r="L12" s="110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04" t="s">
        <v>127</v>
      </c>
      <c r="BA12" s="104" t="s">
        <v>128</v>
      </c>
      <c r="BB12" s="104" t="s">
        <v>94</v>
      </c>
      <c r="BC12" s="104" t="s">
        <v>129</v>
      </c>
      <c r="BD12" s="104" t="s">
        <v>96</v>
      </c>
    </row>
    <row r="13" spans="1:56" s="2" customFormat="1" ht="10.8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0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Z13" s="104" t="s">
        <v>130</v>
      </c>
      <c r="BA13" s="104" t="s">
        <v>131</v>
      </c>
      <c r="BB13" s="104" t="s">
        <v>94</v>
      </c>
      <c r="BC13" s="104" t="s">
        <v>132</v>
      </c>
      <c r="BD13" s="104" t="s">
        <v>96</v>
      </c>
    </row>
    <row r="14" spans="1:56" s="2" customFormat="1" ht="12" customHeight="1">
      <c r="A14" s="37"/>
      <c r="B14" s="42"/>
      <c r="C14" s="37"/>
      <c r="D14" s="109" t="s">
        <v>30</v>
      </c>
      <c r="E14" s="37"/>
      <c r="F14" s="37"/>
      <c r="G14" s="37"/>
      <c r="H14" s="37"/>
      <c r="I14" s="109" t="s">
        <v>31</v>
      </c>
      <c r="J14" s="111" t="s">
        <v>32</v>
      </c>
      <c r="K14" s="37"/>
      <c r="L14" s="110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Z14" s="104" t="s">
        <v>133</v>
      </c>
      <c r="BA14" s="104" t="s">
        <v>134</v>
      </c>
      <c r="BB14" s="104" t="s">
        <v>94</v>
      </c>
      <c r="BC14" s="104" t="s">
        <v>135</v>
      </c>
      <c r="BD14" s="104" t="s">
        <v>96</v>
      </c>
    </row>
    <row r="15" spans="1:56" s="2" customFormat="1" ht="18" customHeight="1">
      <c r="A15" s="37"/>
      <c r="B15" s="42"/>
      <c r="C15" s="37"/>
      <c r="D15" s="37"/>
      <c r="E15" s="111" t="s">
        <v>33</v>
      </c>
      <c r="F15" s="37"/>
      <c r="G15" s="37"/>
      <c r="H15" s="37"/>
      <c r="I15" s="109" t="s">
        <v>34</v>
      </c>
      <c r="J15" s="111" t="s">
        <v>32</v>
      </c>
      <c r="K15" s="37"/>
      <c r="L15" s="110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Z15" s="104" t="s">
        <v>136</v>
      </c>
      <c r="BA15" s="104" t="s">
        <v>137</v>
      </c>
      <c r="BB15" s="104" t="s">
        <v>94</v>
      </c>
      <c r="BC15" s="104" t="s">
        <v>138</v>
      </c>
      <c r="BD15" s="104" t="s">
        <v>96</v>
      </c>
    </row>
    <row r="16" spans="1:56" s="2" customFormat="1" ht="6.9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0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Z16" s="104" t="s">
        <v>139</v>
      </c>
      <c r="BA16" s="104" t="s">
        <v>140</v>
      </c>
      <c r="BB16" s="104" t="s">
        <v>141</v>
      </c>
      <c r="BC16" s="104" t="s">
        <v>88</v>
      </c>
      <c r="BD16" s="104" t="s">
        <v>96</v>
      </c>
    </row>
    <row r="17" spans="1:56" s="2" customFormat="1" ht="12" customHeight="1">
      <c r="A17" s="37"/>
      <c r="B17" s="42"/>
      <c r="C17" s="37"/>
      <c r="D17" s="109" t="s">
        <v>35</v>
      </c>
      <c r="E17" s="37"/>
      <c r="F17" s="37"/>
      <c r="G17" s="37"/>
      <c r="H17" s="37"/>
      <c r="I17" s="109" t="s">
        <v>31</v>
      </c>
      <c r="J17" s="32" t="str">
        <f>'Rekapitulace stavby'!AN13</f>
        <v>Vyplň údaj</v>
      </c>
      <c r="K17" s="37"/>
      <c r="L17" s="110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Z17" s="104" t="s">
        <v>142</v>
      </c>
      <c r="BA17" s="104" t="s">
        <v>143</v>
      </c>
      <c r="BB17" s="104" t="s">
        <v>144</v>
      </c>
      <c r="BC17" s="104" t="s">
        <v>145</v>
      </c>
      <c r="BD17" s="104" t="s">
        <v>96</v>
      </c>
    </row>
    <row r="18" spans="1:56" s="2" customFormat="1" ht="18" customHeight="1">
      <c r="A18" s="37"/>
      <c r="B18" s="42"/>
      <c r="C18" s="37"/>
      <c r="D18" s="37"/>
      <c r="E18" s="403" t="str">
        <f>'Rekapitulace stavby'!E14</f>
        <v>Vyplň údaj</v>
      </c>
      <c r="F18" s="404"/>
      <c r="G18" s="404"/>
      <c r="H18" s="404"/>
      <c r="I18" s="109" t="s">
        <v>34</v>
      </c>
      <c r="J18" s="32" t="str">
        <f>'Rekapitulace stavby'!AN14</f>
        <v>Vyplň údaj</v>
      </c>
      <c r="K18" s="37"/>
      <c r="L18" s="110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Z18" s="104" t="s">
        <v>146</v>
      </c>
      <c r="BA18" s="104" t="s">
        <v>147</v>
      </c>
      <c r="BB18" s="104" t="s">
        <v>144</v>
      </c>
      <c r="BC18" s="104" t="s">
        <v>148</v>
      </c>
      <c r="BD18" s="104" t="s">
        <v>96</v>
      </c>
    </row>
    <row r="19" spans="1:56" s="2" customFormat="1" ht="6.9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0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Z19" s="104" t="s">
        <v>149</v>
      </c>
      <c r="BA19" s="104" t="s">
        <v>150</v>
      </c>
      <c r="BB19" s="104" t="s">
        <v>144</v>
      </c>
      <c r="BC19" s="104" t="s">
        <v>151</v>
      </c>
      <c r="BD19" s="104" t="s">
        <v>96</v>
      </c>
    </row>
    <row r="20" spans="1:56" s="2" customFormat="1" ht="12" customHeight="1">
      <c r="A20" s="37"/>
      <c r="B20" s="42"/>
      <c r="C20" s="37"/>
      <c r="D20" s="109" t="s">
        <v>37</v>
      </c>
      <c r="E20" s="37"/>
      <c r="F20" s="37"/>
      <c r="G20" s="37"/>
      <c r="H20" s="37"/>
      <c r="I20" s="109" t="s">
        <v>31</v>
      </c>
      <c r="J20" s="111" t="s">
        <v>32</v>
      </c>
      <c r="K20" s="37"/>
      <c r="L20" s="110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Z20" s="104" t="s">
        <v>152</v>
      </c>
      <c r="BA20" s="104" t="s">
        <v>153</v>
      </c>
      <c r="BB20" s="104" t="s">
        <v>144</v>
      </c>
      <c r="BC20" s="104" t="s">
        <v>154</v>
      </c>
      <c r="BD20" s="104" t="s">
        <v>96</v>
      </c>
    </row>
    <row r="21" spans="1:56" s="2" customFormat="1" ht="18" customHeight="1">
      <c r="A21" s="37"/>
      <c r="B21" s="42"/>
      <c r="C21" s="37"/>
      <c r="D21" s="37"/>
      <c r="E21" s="111" t="s">
        <v>38</v>
      </c>
      <c r="F21" s="37"/>
      <c r="G21" s="37"/>
      <c r="H21" s="37"/>
      <c r="I21" s="109" t="s">
        <v>34</v>
      </c>
      <c r="J21" s="111" t="s">
        <v>32</v>
      </c>
      <c r="K21" s="37"/>
      <c r="L21" s="110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Z21" s="104" t="s">
        <v>155</v>
      </c>
      <c r="BA21" s="104" t="s">
        <v>156</v>
      </c>
      <c r="BB21" s="104" t="s">
        <v>144</v>
      </c>
      <c r="BC21" s="104" t="s">
        <v>157</v>
      </c>
      <c r="BD21" s="104" t="s">
        <v>96</v>
      </c>
    </row>
    <row r="22" spans="1:56" s="2" customFormat="1" ht="6.9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0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Z22" s="104" t="s">
        <v>158</v>
      </c>
      <c r="BA22" s="104" t="s">
        <v>159</v>
      </c>
      <c r="BB22" s="104" t="s">
        <v>144</v>
      </c>
      <c r="BC22" s="104" t="s">
        <v>8</v>
      </c>
      <c r="BD22" s="104" t="s">
        <v>96</v>
      </c>
    </row>
    <row r="23" spans="1:56" s="2" customFormat="1" ht="12" customHeight="1">
      <c r="A23" s="37"/>
      <c r="B23" s="42"/>
      <c r="C23" s="37"/>
      <c r="D23" s="109" t="s">
        <v>40</v>
      </c>
      <c r="E23" s="37"/>
      <c r="F23" s="37"/>
      <c r="G23" s="37"/>
      <c r="H23" s="37"/>
      <c r="I23" s="109" t="s">
        <v>31</v>
      </c>
      <c r="J23" s="111" t="s">
        <v>32</v>
      </c>
      <c r="K23" s="37"/>
      <c r="L23" s="110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Z23" s="104" t="s">
        <v>160</v>
      </c>
      <c r="BA23" s="104" t="s">
        <v>161</v>
      </c>
      <c r="BB23" s="104" t="s">
        <v>144</v>
      </c>
      <c r="BC23" s="104" t="s">
        <v>162</v>
      </c>
      <c r="BD23" s="104" t="s">
        <v>96</v>
      </c>
    </row>
    <row r="24" spans="1:56" s="2" customFormat="1" ht="18" customHeight="1">
      <c r="A24" s="37"/>
      <c r="B24" s="42"/>
      <c r="C24" s="37"/>
      <c r="D24" s="37"/>
      <c r="E24" s="111" t="s">
        <v>41</v>
      </c>
      <c r="F24" s="37"/>
      <c r="G24" s="37"/>
      <c r="H24" s="37"/>
      <c r="I24" s="109" t="s">
        <v>34</v>
      </c>
      <c r="J24" s="111" t="s">
        <v>32</v>
      </c>
      <c r="K24" s="37"/>
      <c r="L24" s="110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Z24" s="104" t="s">
        <v>163</v>
      </c>
      <c r="BA24" s="104" t="s">
        <v>164</v>
      </c>
      <c r="BB24" s="104" t="s">
        <v>144</v>
      </c>
      <c r="BC24" s="104" t="s">
        <v>165</v>
      </c>
      <c r="BD24" s="104" t="s">
        <v>96</v>
      </c>
    </row>
    <row r="25" spans="1:56" s="2" customFormat="1" ht="6.9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0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Z25" s="104" t="s">
        <v>166</v>
      </c>
      <c r="BA25" s="104" t="s">
        <v>167</v>
      </c>
      <c r="BB25" s="104" t="s">
        <v>94</v>
      </c>
      <c r="BC25" s="104" t="s">
        <v>168</v>
      </c>
      <c r="BD25" s="104" t="s">
        <v>96</v>
      </c>
    </row>
    <row r="26" spans="1:56" s="2" customFormat="1" ht="12" customHeight="1">
      <c r="A26" s="37"/>
      <c r="B26" s="42"/>
      <c r="C26" s="37"/>
      <c r="D26" s="109" t="s">
        <v>42</v>
      </c>
      <c r="E26" s="37"/>
      <c r="F26" s="37"/>
      <c r="G26" s="37"/>
      <c r="H26" s="37"/>
      <c r="I26" s="37"/>
      <c r="J26" s="37"/>
      <c r="K26" s="37"/>
      <c r="L26" s="110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Z26" s="104" t="s">
        <v>169</v>
      </c>
      <c r="BA26" s="104" t="s">
        <v>170</v>
      </c>
      <c r="BB26" s="104" t="s">
        <v>144</v>
      </c>
      <c r="BC26" s="104" t="s">
        <v>171</v>
      </c>
      <c r="BD26" s="104" t="s">
        <v>96</v>
      </c>
    </row>
    <row r="27" spans="1:56" s="8" customFormat="1" ht="71.25" customHeight="1">
      <c r="A27" s="113"/>
      <c r="B27" s="114"/>
      <c r="C27" s="113"/>
      <c r="D27" s="113"/>
      <c r="E27" s="405" t="s">
        <v>43</v>
      </c>
      <c r="F27" s="405"/>
      <c r="G27" s="405"/>
      <c r="H27" s="405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  <c r="AZ27" s="116" t="s">
        <v>172</v>
      </c>
      <c r="BA27" s="116" t="s">
        <v>173</v>
      </c>
      <c r="BB27" s="116" t="s">
        <v>144</v>
      </c>
      <c r="BC27" s="116" t="s">
        <v>174</v>
      </c>
      <c r="BD27" s="116" t="s">
        <v>96</v>
      </c>
    </row>
    <row r="28" spans="1:56" s="2" customFormat="1" ht="6.9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0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Z28" s="104" t="s">
        <v>175</v>
      </c>
      <c r="BA28" s="104" t="s">
        <v>176</v>
      </c>
      <c r="BB28" s="104" t="s">
        <v>94</v>
      </c>
      <c r="BC28" s="104" t="s">
        <v>177</v>
      </c>
      <c r="BD28" s="104" t="s">
        <v>96</v>
      </c>
    </row>
    <row r="29" spans="1:56" s="2" customFormat="1" ht="6.9" customHeight="1">
      <c r="A29" s="37"/>
      <c r="B29" s="42"/>
      <c r="C29" s="37"/>
      <c r="D29" s="117"/>
      <c r="E29" s="117"/>
      <c r="F29" s="117"/>
      <c r="G29" s="117"/>
      <c r="H29" s="117"/>
      <c r="I29" s="117"/>
      <c r="J29" s="117"/>
      <c r="K29" s="117"/>
      <c r="L29" s="110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Z29" s="104" t="s">
        <v>178</v>
      </c>
      <c r="BA29" s="104" t="s">
        <v>179</v>
      </c>
      <c r="BB29" s="104" t="s">
        <v>94</v>
      </c>
      <c r="BC29" s="104" t="s">
        <v>103</v>
      </c>
      <c r="BD29" s="104" t="s">
        <v>96</v>
      </c>
    </row>
    <row r="30" spans="1:56" s="2" customFormat="1" ht="25.35" customHeight="1">
      <c r="A30" s="37"/>
      <c r="B30" s="42"/>
      <c r="C30" s="37"/>
      <c r="D30" s="118" t="s">
        <v>44</v>
      </c>
      <c r="E30" s="37"/>
      <c r="F30" s="37"/>
      <c r="G30" s="37"/>
      <c r="H30" s="37"/>
      <c r="I30" s="37"/>
      <c r="J30" s="119">
        <f>ROUND(J92, 2)</f>
        <v>0</v>
      </c>
      <c r="K30" s="37"/>
      <c r="L30" s="110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Z30" s="104" t="s">
        <v>180</v>
      </c>
      <c r="BA30" s="104" t="s">
        <v>181</v>
      </c>
      <c r="BB30" s="104" t="s">
        <v>94</v>
      </c>
      <c r="BC30" s="104" t="s">
        <v>182</v>
      </c>
      <c r="BD30" s="104" t="s">
        <v>96</v>
      </c>
    </row>
    <row r="31" spans="1:56" s="2" customFormat="1" ht="6.9" customHeight="1">
      <c r="A31" s="37"/>
      <c r="B31" s="42"/>
      <c r="C31" s="37"/>
      <c r="D31" s="117"/>
      <c r="E31" s="117"/>
      <c r="F31" s="117"/>
      <c r="G31" s="117"/>
      <c r="H31" s="117"/>
      <c r="I31" s="117"/>
      <c r="J31" s="117"/>
      <c r="K31" s="117"/>
      <c r="L31" s="110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Z31" s="104" t="s">
        <v>183</v>
      </c>
      <c r="BA31" s="104" t="s">
        <v>184</v>
      </c>
      <c r="BB31" s="104" t="s">
        <v>94</v>
      </c>
      <c r="BC31" s="104" t="s">
        <v>185</v>
      </c>
      <c r="BD31" s="104" t="s">
        <v>96</v>
      </c>
    </row>
    <row r="32" spans="1:56" s="2" customFormat="1" ht="14.4" customHeight="1">
      <c r="A32" s="37"/>
      <c r="B32" s="42"/>
      <c r="C32" s="37"/>
      <c r="D32" s="37"/>
      <c r="E32" s="37"/>
      <c r="F32" s="120" t="s">
        <v>46</v>
      </c>
      <c r="G32" s="37"/>
      <c r="H32" s="37"/>
      <c r="I32" s="120" t="s">
        <v>45</v>
      </c>
      <c r="J32" s="120" t="s">
        <v>47</v>
      </c>
      <c r="K32" s="37"/>
      <c r="L32" s="110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Z32" s="104" t="s">
        <v>186</v>
      </c>
      <c r="BA32" s="104" t="s">
        <v>187</v>
      </c>
      <c r="BB32" s="104" t="s">
        <v>94</v>
      </c>
      <c r="BC32" s="104" t="s">
        <v>188</v>
      </c>
      <c r="BD32" s="104" t="s">
        <v>96</v>
      </c>
    </row>
    <row r="33" spans="1:56" s="2" customFormat="1" ht="14.4" customHeight="1">
      <c r="A33" s="37"/>
      <c r="B33" s="42"/>
      <c r="C33" s="37"/>
      <c r="D33" s="121" t="s">
        <v>48</v>
      </c>
      <c r="E33" s="109" t="s">
        <v>49</v>
      </c>
      <c r="F33" s="122">
        <f>ROUND((SUM(BE92:BE1051)),  2)</f>
        <v>0</v>
      </c>
      <c r="G33" s="37"/>
      <c r="H33" s="37"/>
      <c r="I33" s="123">
        <v>0.21</v>
      </c>
      <c r="J33" s="122">
        <f>ROUND(((SUM(BE92:BE1051))*I33),  2)</f>
        <v>0</v>
      </c>
      <c r="K33" s="37"/>
      <c r="L33" s="110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Z33" s="104" t="s">
        <v>189</v>
      </c>
      <c r="BA33" s="104" t="s">
        <v>190</v>
      </c>
      <c r="BB33" s="104" t="s">
        <v>94</v>
      </c>
      <c r="BC33" s="104" t="s">
        <v>191</v>
      </c>
      <c r="BD33" s="104" t="s">
        <v>96</v>
      </c>
    </row>
    <row r="34" spans="1:56" s="2" customFormat="1" ht="14.4" customHeight="1">
      <c r="A34" s="37"/>
      <c r="B34" s="42"/>
      <c r="C34" s="37"/>
      <c r="D34" s="37"/>
      <c r="E34" s="109" t="s">
        <v>50</v>
      </c>
      <c r="F34" s="122">
        <f>ROUND((SUM(BF92:BF1051)),  2)</f>
        <v>0</v>
      </c>
      <c r="G34" s="37"/>
      <c r="H34" s="37"/>
      <c r="I34" s="123">
        <v>0.15</v>
      </c>
      <c r="J34" s="122">
        <f>ROUND(((SUM(BF92:BF1051))*I34),  2)</f>
        <v>0</v>
      </c>
      <c r="K34" s="37"/>
      <c r="L34" s="110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Z34" s="104" t="s">
        <v>192</v>
      </c>
      <c r="BA34" s="104" t="s">
        <v>193</v>
      </c>
      <c r="BB34" s="104" t="s">
        <v>144</v>
      </c>
      <c r="BC34" s="104" t="s">
        <v>194</v>
      </c>
      <c r="BD34" s="104" t="s">
        <v>96</v>
      </c>
    </row>
    <row r="35" spans="1:56" s="2" customFormat="1" ht="14.4" hidden="1" customHeight="1">
      <c r="A35" s="37"/>
      <c r="B35" s="42"/>
      <c r="C35" s="37"/>
      <c r="D35" s="37"/>
      <c r="E35" s="109" t="s">
        <v>51</v>
      </c>
      <c r="F35" s="122">
        <f>ROUND((SUM(BG92:BG1051)),  2)</f>
        <v>0</v>
      </c>
      <c r="G35" s="37"/>
      <c r="H35" s="37"/>
      <c r="I35" s="123">
        <v>0.21</v>
      </c>
      <c r="J35" s="122">
        <f>0</f>
        <v>0</v>
      </c>
      <c r="K35" s="37"/>
      <c r="L35" s="110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Z35" s="104" t="s">
        <v>195</v>
      </c>
      <c r="BA35" s="104" t="s">
        <v>196</v>
      </c>
      <c r="BB35" s="104" t="s">
        <v>144</v>
      </c>
      <c r="BC35" s="104" t="s">
        <v>197</v>
      </c>
      <c r="BD35" s="104" t="s">
        <v>96</v>
      </c>
    </row>
    <row r="36" spans="1:56" s="2" customFormat="1" ht="14.4" hidden="1" customHeight="1">
      <c r="A36" s="37"/>
      <c r="B36" s="42"/>
      <c r="C36" s="37"/>
      <c r="D36" s="37"/>
      <c r="E36" s="109" t="s">
        <v>52</v>
      </c>
      <c r="F36" s="122">
        <f>ROUND((SUM(BH92:BH1051)),  2)</f>
        <v>0</v>
      </c>
      <c r="G36" s="37"/>
      <c r="H36" s="37"/>
      <c r="I36" s="123">
        <v>0.15</v>
      </c>
      <c r="J36" s="122">
        <f>0</f>
        <v>0</v>
      </c>
      <c r="K36" s="37"/>
      <c r="L36" s="110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Z36" s="104" t="s">
        <v>198</v>
      </c>
      <c r="BA36" s="104" t="s">
        <v>199</v>
      </c>
      <c r="BB36" s="104" t="s">
        <v>144</v>
      </c>
      <c r="BC36" s="104" t="s">
        <v>200</v>
      </c>
      <c r="BD36" s="104" t="s">
        <v>96</v>
      </c>
    </row>
    <row r="37" spans="1:56" s="2" customFormat="1" ht="14.4" hidden="1" customHeight="1">
      <c r="A37" s="37"/>
      <c r="B37" s="42"/>
      <c r="C37" s="37"/>
      <c r="D37" s="37"/>
      <c r="E37" s="109" t="s">
        <v>53</v>
      </c>
      <c r="F37" s="122">
        <f>ROUND((SUM(BI92:BI1051)),  2)</f>
        <v>0</v>
      </c>
      <c r="G37" s="37"/>
      <c r="H37" s="37"/>
      <c r="I37" s="123">
        <v>0</v>
      </c>
      <c r="J37" s="122">
        <f>0</f>
        <v>0</v>
      </c>
      <c r="K37" s="37"/>
      <c r="L37" s="110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56" s="2" customFormat="1" ht="6.9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0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56" s="2" customFormat="1" ht="25.35" customHeight="1">
      <c r="A39" s="37"/>
      <c r="B39" s="42"/>
      <c r="C39" s="124"/>
      <c r="D39" s="125" t="s">
        <v>54</v>
      </c>
      <c r="E39" s="126"/>
      <c r="F39" s="126"/>
      <c r="G39" s="127" t="s">
        <v>55</v>
      </c>
      <c r="H39" s="128" t="s">
        <v>56</v>
      </c>
      <c r="I39" s="126"/>
      <c r="J39" s="129">
        <f>SUM(J30:J37)</f>
        <v>0</v>
      </c>
      <c r="K39" s="130"/>
      <c r="L39" s="110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56" s="2" customFormat="1" ht="14.4" customHeight="1">
      <c r="A40" s="37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0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56" s="2" customFormat="1" ht="6.9" customHeight="1">
      <c r="A44" s="37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0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56" s="2" customFormat="1" ht="24.9" customHeight="1">
      <c r="A45" s="37"/>
      <c r="B45" s="38"/>
      <c r="C45" s="25" t="s">
        <v>201</v>
      </c>
      <c r="D45" s="39"/>
      <c r="E45" s="39"/>
      <c r="F45" s="39"/>
      <c r="G45" s="39"/>
      <c r="H45" s="39"/>
      <c r="I45" s="39"/>
      <c r="J45" s="39"/>
      <c r="K45" s="39"/>
      <c r="L45" s="110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56" s="2" customFormat="1" ht="6.9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0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56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10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56" s="2" customFormat="1" ht="26.25" customHeight="1">
      <c r="A48" s="37"/>
      <c r="B48" s="38"/>
      <c r="C48" s="39"/>
      <c r="D48" s="39"/>
      <c r="E48" s="397" t="str">
        <f>E7</f>
        <v>Rekonstrukce chodníku a vedlejších ploch ul. Žižkova a Čsl. armády</v>
      </c>
      <c r="F48" s="398"/>
      <c r="G48" s="398"/>
      <c r="H48" s="398"/>
      <c r="I48" s="39"/>
      <c r="J48" s="39"/>
      <c r="K48" s="39"/>
      <c r="L48" s="110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113</v>
      </c>
      <c r="D49" s="39"/>
      <c r="E49" s="39"/>
      <c r="F49" s="39"/>
      <c r="G49" s="39"/>
      <c r="H49" s="39"/>
      <c r="I49" s="39"/>
      <c r="J49" s="39"/>
      <c r="K49" s="39"/>
      <c r="L49" s="110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66" t="str">
        <f>E9</f>
        <v>SO 101 - Komunikace a zpevněné plochy</v>
      </c>
      <c r="F50" s="396"/>
      <c r="G50" s="396"/>
      <c r="H50" s="396"/>
      <c r="I50" s="39"/>
      <c r="J50" s="39"/>
      <c r="K50" s="39"/>
      <c r="L50" s="110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0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1" t="s">
        <v>22</v>
      </c>
      <c r="D52" s="39"/>
      <c r="E52" s="39"/>
      <c r="F52" s="29" t="str">
        <f>F12</f>
        <v>Dobříš</v>
      </c>
      <c r="G52" s="39"/>
      <c r="H52" s="39"/>
      <c r="I52" s="31" t="s">
        <v>24</v>
      </c>
      <c r="J52" s="62" t="str">
        <f>IF(J12="","",J12)</f>
        <v>22. 6. 2022</v>
      </c>
      <c r="K52" s="39"/>
      <c r="L52" s="110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0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15" customHeight="1">
      <c r="A54" s="37"/>
      <c r="B54" s="38"/>
      <c r="C54" s="31" t="s">
        <v>30</v>
      </c>
      <c r="D54" s="39"/>
      <c r="E54" s="39"/>
      <c r="F54" s="29" t="str">
        <f>E15</f>
        <v>Město Dobříš, Mírové nám. 119, Dobříš</v>
      </c>
      <c r="G54" s="39"/>
      <c r="H54" s="39"/>
      <c r="I54" s="31" t="s">
        <v>37</v>
      </c>
      <c r="J54" s="35" t="str">
        <f>E21</f>
        <v>DOPAS s.r.o.</v>
      </c>
      <c r="K54" s="39"/>
      <c r="L54" s="110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15" customHeight="1">
      <c r="A55" s="37"/>
      <c r="B55" s="38"/>
      <c r="C55" s="31" t="s">
        <v>35</v>
      </c>
      <c r="D55" s="39"/>
      <c r="E55" s="39"/>
      <c r="F55" s="29" t="str">
        <f>IF(E18="","",E18)</f>
        <v>Vyplň údaj</v>
      </c>
      <c r="G55" s="39"/>
      <c r="H55" s="39"/>
      <c r="I55" s="31" t="s">
        <v>40</v>
      </c>
      <c r="J55" s="35" t="str">
        <f>E24</f>
        <v>L. Štuller</v>
      </c>
      <c r="K55" s="39"/>
      <c r="L55" s="110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0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5" t="s">
        <v>202</v>
      </c>
      <c r="D57" s="136"/>
      <c r="E57" s="136"/>
      <c r="F57" s="136"/>
      <c r="G57" s="136"/>
      <c r="H57" s="136"/>
      <c r="I57" s="136"/>
      <c r="J57" s="137" t="s">
        <v>203</v>
      </c>
      <c r="K57" s="136"/>
      <c r="L57" s="110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0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8" customHeight="1">
      <c r="A59" s="37"/>
      <c r="B59" s="38"/>
      <c r="C59" s="138" t="s">
        <v>76</v>
      </c>
      <c r="D59" s="39"/>
      <c r="E59" s="39"/>
      <c r="F59" s="39"/>
      <c r="G59" s="39"/>
      <c r="H59" s="39"/>
      <c r="I59" s="39"/>
      <c r="J59" s="80">
        <f>J92</f>
        <v>0</v>
      </c>
      <c r="K59" s="39"/>
      <c r="L59" s="110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204</v>
      </c>
    </row>
    <row r="60" spans="1:47" s="9" customFormat="1" ht="24.9" customHeight="1">
      <c r="B60" s="139"/>
      <c r="C60" s="140"/>
      <c r="D60" s="141" t="s">
        <v>205</v>
      </c>
      <c r="E60" s="142"/>
      <c r="F60" s="142"/>
      <c r="G60" s="142"/>
      <c r="H60" s="142"/>
      <c r="I60" s="142"/>
      <c r="J60" s="143">
        <f>J93</f>
        <v>0</v>
      </c>
      <c r="K60" s="140"/>
      <c r="L60" s="144"/>
    </row>
    <row r="61" spans="1:47" s="10" customFormat="1" ht="19.95" customHeight="1">
      <c r="B61" s="145"/>
      <c r="C61" s="146"/>
      <c r="D61" s="147" t="s">
        <v>206</v>
      </c>
      <c r="E61" s="148"/>
      <c r="F61" s="148"/>
      <c r="G61" s="148"/>
      <c r="H61" s="148"/>
      <c r="I61" s="148"/>
      <c r="J61" s="149">
        <f>J94</f>
        <v>0</v>
      </c>
      <c r="K61" s="146"/>
      <c r="L61" s="150"/>
    </row>
    <row r="62" spans="1:47" s="10" customFormat="1" ht="19.95" customHeight="1">
      <c r="B62" s="145"/>
      <c r="C62" s="146"/>
      <c r="D62" s="147" t="s">
        <v>207</v>
      </c>
      <c r="E62" s="148"/>
      <c r="F62" s="148"/>
      <c r="G62" s="148"/>
      <c r="H62" s="148"/>
      <c r="I62" s="148"/>
      <c r="J62" s="149">
        <f>J297</f>
        <v>0</v>
      </c>
      <c r="K62" s="146"/>
      <c r="L62" s="150"/>
    </row>
    <row r="63" spans="1:47" s="10" customFormat="1" ht="19.95" customHeight="1">
      <c r="B63" s="145"/>
      <c r="C63" s="146"/>
      <c r="D63" s="147" t="s">
        <v>208</v>
      </c>
      <c r="E63" s="148"/>
      <c r="F63" s="148"/>
      <c r="G63" s="148"/>
      <c r="H63" s="148"/>
      <c r="I63" s="148"/>
      <c r="J63" s="149">
        <f>J305</f>
        <v>0</v>
      </c>
      <c r="K63" s="146"/>
      <c r="L63" s="150"/>
    </row>
    <row r="64" spans="1:47" s="10" customFormat="1" ht="19.95" customHeight="1">
      <c r="B64" s="145"/>
      <c r="C64" s="146"/>
      <c r="D64" s="147" t="s">
        <v>209</v>
      </c>
      <c r="E64" s="148"/>
      <c r="F64" s="148"/>
      <c r="G64" s="148"/>
      <c r="H64" s="148"/>
      <c r="I64" s="148"/>
      <c r="J64" s="149">
        <f>J312</f>
        <v>0</v>
      </c>
      <c r="K64" s="146"/>
      <c r="L64" s="150"/>
    </row>
    <row r="65" spans="1:31" s="10" customFormat="1" ht="19.95" customHeight="1">
      <c r="B65" s="145"/>
      <c r="C65" s="146"/>
      <c r="D65" s="147" t="s">
        <v>210</v>
      </c>
      <c r="E65" s="148"/>
      <c r="F65" s="148"/>
      <c r="G65" s="148"/>
      <c r="H65" s="148"/>
      <c r="I65" s="148"/>
      <c r="J65" s="149">
        <f>J456</f>
        <v>0</v>
      </c>
      <c r="K65" s="146"/>
      <c r="L65" s="150"/>
    </row>
    <row r="66" spans="1:31" s="10" customFormat="1" ht="19.95" customHeight="1">
      <c r="B66" s="145"/>
      <c r="C66" s="146"/>
      <c r="D66" s="147" t="s">
        <v>211</v>
      </c>
      <c r="E66" s="148"/>
      <c r="F66" s="148"/>
      <c r="G66" s="148"/>
      <c r="H66" s="148"/>
      <c r="I66" s="148"/>
      <c r="J66" s="149">
        <f>J556</f>
        <v>0</v>
      </c>
      <c r="K66" s="146"/>
      <c r="L66" s="150"/>
    </row>
    <row r="67" spans="1:31" s="10" customFormat="1" ht="19.95" customHeight="1">
      <c r="B67" s="145"/>
      <c r="C67" s="146"/>
      <c r="D67" s="147" t="s">
        <v>212</v>
      </c>
      <c r="E67" s="148"/>
      <c r="F67" s="148"/>
      <c r="G67" s="148"/>
      <c r="H67" s="148"/>
      <c r="I67" s="148"/>
      <c r="J67" s="149">
        <f>J951</f>
        <v>0</v>
      </c>
      <c r="K67" s="146"/>
      <c r="L67" s="150"/>
    </row>
    <row r="68" spans="1:31" s="10" customFormat="1" ht="19.95" customHeight="1">
      <c r="B68" s="145"/>
      <c r="C68" s="146"/>
      <c r="D68" s="147" t="s">
        <v>213</v>
      </c>
      <c r="E68" s="148"/>
      <c r="F68" s="148"/>
      <c r="G68" s="148"/>
      <c r="H68" s="148"/>
      <c r="I68" s="148"/>
      <c r="J68" s="149">
        <f>J1024</f>
        <v>0</v>
      </c>
      <c r="K68" s="146"/>
      <c r="L68" s="150"/>
    </row>
    <row r="69" spans="1:31" s="9" customFormat="1" ht="24.9" customHeight="1">
      <c r="B69" s="139"/>
      <c r="C69" s="140"/>
      <c r="D69" s="141" t="s">
        <v>214</v>
      </c>
      <c r="E69" s="142"/>
      <c r="F69" s="142"/>
      <c r="G69" s="142"/>
      <c r="H69" s="142"/>
      <c r="I69" s="142"/>
      <c r="J69" s="143">
        <f>J1027</f>
        <v>0</v>
      </c>
      <c r="K69" s="140"/>
      <c r="L69" s="144"/>
    </row>
    <row r="70" spans="1:31" s="10" customFormat="1" ht="19.95" customHeight="1">
      <c r="B70" s="145"/>
      <c r="C70" s="146"/>
      <c r="D70" s="147" t="s">
        <v>215</v>
      </c>
      <c r="E70" s="148"/>
      <c r="F70" s="148"/>
      <c r="G70" s="148"/>
      <c r="H70" s="148"/>
      <c r="I70" s="148"/>
      <c r="J70" s="149">
        <f>J1028</f>
        <v>0</v>
      </c>
      <c r="K70" s="146"/>
      <c r="L70" s="150"/>
    </row>
    <row r="71" spans="1:31" s="9" customFormat="1" ht="24.9" customHeight="1">
      <c r="B71" s="139"/>
      <c r="C71" s="140"/>
      <c r="D71" s="141" t="s">
        <v>216</v>
      </c>
      <c r="E71" s="142"/>
      <c r="F71" s="142"/>
      <c r="G71" s="142"/>
      <c r="H71" s="142"/>
      <c r="I71" s="142"/>
      <c r="J71" s="143">
        <f>J1042</f>
        <v>0</v>
      </c>
      <c r="K71" s="140"/>
      <c r="L71" s="144"/>
    </row>
    <row r="72" spans="1:31" s="10" customFormat="1" ht="19.95" customHeight="1">
      <c r="B72" s="145"/>
      <c r="C72" s="146"/>
      <c r="D72" s="147" t="s">
        <v>217</v>
      </c>
      <c r="E72" s="148"/>
      <c r="F72" s="148"/>
      <c r="G72" s="148"/>
      <c r="H72" s="148"/>
      <c r="I72" s="148"/>
      <c r="J72" s="149">
        <f>J1043</f>
        <v>0</v>
      </c>
      <c r="K72" s="146"/>
      <c r="L72" s="150"/>
    </row>
    <row r="73" spans="1:31" s="2" customFormat="1" ht="21.7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10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6.9" customHeight="1">
      <c r="A74" s="37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10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8" spans="1:31" s="2" customFormat="1" ht="6.9" customHeight="1">
      <c r="A78" s="37"/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110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24.9" customHeight="1">
      <c r="A79" s="37"/>
      <c r="B79" s="38"/>
      <c r="C79" s="25" t="s">
        <v>218</v>
      </c>
      <c r="D79" s="39"/>
      <c r="E79" s="39"/>
      <c r="F79" s="39"/>
      <c r="G79" s="39"/>
      <c r="H79" s="39"/>
      <c r="I79" s="39"/>
      <c r="J79" s="39"/>
      <c r="K79" s="39"/>
      <c r="L79" s="110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10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2" customHeight="1">
      <c r="A81" s="37"/>
      <c r="B81" s="38"/>
      <c r="C81" s="31" t="s">
        <v>16</v>
      </c>
      <c r="D81" s="39"/>
      <c r="E81" s="39"/>
      <c r="F81" s="39"/>
      <c r="G81" s="39"/>
      <c r="H81" s="39"/>
      <c r="I81" s="39"/>
      <c r="J81" s="39"/>
      <c r="K81" s="39"/>
      <c r="L81" s="110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26.25" customHeight="1">
      <c r="A82" s="37"/>
      <c r="B82" s="38"/>
      <c r="C82" s="39"/>
      <c r="D82" s="39"/>
      <c r="E82" s="397" t="str">
        <f>E7</f>
        <v>Rekonstrukce chodníku a vedlejších ploch ul. Žižkova a Čsl. armády</v>
      </c>
      <c r="F82" s="398"/>
      <c r="G82" s="398"/>
      <c r="H82" s="398"/>
      <c r="I82" s="39"/>
      <c r="J82" s="39"/>
      <c r="K82" s="39"/>
      <c r="L82" s="110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2" customHeight="1">
      <c r="A83" s="37"/>
      <c r="B83" s="38"/>
      <c r="C83" s="31" t="s">
        <v>113</v>
      </c>
      <c r="D83" s="39"/>
      <c r="E83" s="39"/>
      <c r="F83" s="39"/>
      <c r="G83" s="39"/>
      <c r="H83" s="39"/>
      <c r="I83" s="39"/>
      <c r="J83" s="39"/>
      <c r="K83" s="39"/>
      <c r="L83" s="110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16.5" customHeight="1">
      <c r="A84" s="37"/>
      <c r="B84" s="38"/>
      <c r="C84" s="39"/>
      <c r="D84" s="39"/>
      <c r="E84" s="366" t="str">
        <f>E9</f>
        <v>SO 101 - Komunikace a zpevněné plochy</v>
      </c>
      <c r="F84" s="396"/>
      <c r="G84" s="396"/>
      <c r="H84" s="396"/>
      <c r="I84" s="39"/>
      <c r="J84" s="39"/>
      <c r="K84" s="39"/>
      <c r="L84" s="110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6.9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10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2" customFormat="1" ht="12" customHeight="1">
      <c r="A86" s="37"/>
      <c r="B86" s="38"/>
      <c r="C86" s="31" t="s">
        <v>22</v>
      </c>
      <c r="D86" s="39"/>
      <c r="E86" s="39"/>
      <c r="F86" s="29" t="str">
        <f>F12</f>
        <v>Dobříš</v>
      </c>
      <c r="G86" s="39"/>
      <c r="H86" s="39"/>
      <c r="I86" s="31" t="s">
        <v>24</v>
      </c>
      <c r="J86" s="62" t="str">
        <f>IF(J12="","",J12)</f>
        <v>22. 6. 2022</v>
      </c>
      <c r="K86" s="39"/>
      <c r="L86" s="110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5" s="2" customFormat="1" ht="6.9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10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65" s="2" customFormat="1" ht="15.15" customHeight="1">
      <c r="A88" s="37"/>
      <c r="B88" s="38"/>
      <c r="C88" s="31" t="s">
        <v>30</v>
      </c>
      <c r="D88" s="39"/>
      <c r="E88" s="39"/>
      <c r="F88" s="29" t="str">
        <f>E15</f>
        <v>Město Dobříš, Mírové nám. 119, Dobříš</v>
      </c>
      <c r="G88" s="39"/>
      <c r="H88" s="39"/>
      <c r="I88" s="31" t="s">
        <v>37</v>
      </c>
      <c r="J88" s="35" t="str">
        <f>E21</f>
        <v>DOPAS s.r.o.</v>
      </c>
      <c r="K88" s="39"/>
      <c r="L88" s="110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65" s="2" customFormat="1" ht="15.15" customHeight="1">
      <c r="A89" s="37"/>
      <c r="B89" s="38"/>
      <c r="C89" s="31" t="s">
        <v>35</v>
      </c>
      <c r="D89" s="39"/>
      <c r="E89" s="39"/>
      <c r="F89" s="29" t="str">
        <f>IF(E18="","",E18)</f>
        <v>Vyplň údaj</v>
      </c>
      <c r="G89" s="39"/>
      <c r="H89" s="39"/>
      <c r="I89" s="31" t="s">
        <v>40</v>
      </c>
      <c r="J89" s="35" t="str">
        <f>E24</f>
        <v>L. Štuller</v>
      </c>
      <c r="K89" s="39"/>
      <c r="L89" s="110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65" s="2" customFormat="1" ht="10.35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110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65" s="11" customFormat="1" ht="29.25" customHeight="1">
      <c r="A91" s="151"/>
      <c r="B91" s="152"/>
      <c r="C91" s="153" t="s">
        <v>219</v>
      </c>
      <c r="D91" s="154" t="s">
        <v>63</v>
      </c>
      <c r="E91" s="154" t="s">
        <v>59</v>
      </c>
      <c r="F91" s="154" t="s">
        <v>60</v>
      </c>
      <c r="G91" s="154" t="s">
        <v>220</v>
      </c>
      <c r="H91" s="154" t="s">
        <v>221</v>
      </c>
      <c r="I91" s="154" t="s">
        <v>222</v>
      </c>
      <c r="J91" s="154" t="s">
        <v>203</v>
      </c>
      <c r="K91" s="155" t="s">
        <v>223</v>
      </c>
      <c r="L91" s="156"/>
      <c r="M91" s="71" t="s">
        <v>32</v>
      </c>
      <c r="N91" s="72" t="s">
        <v>48</v>
      </c>
      <c r="O91" s="72" t="s">
        <v>224</v>
      </c>
      <c r="P91" s="72" t="s">
        <v>225</v>
      </c>
      <c r="Q91" s="72" t="s">
        <v>226</v>
      </c>
      <c r="R91" s="72" t="s">
        <v>227</v>
      </c>
      <c r="S91" s="72" t="s">
        <v>228</v>
      </c>
      <c r="T91" s="73" t="s">
        <v>229</v>
      </c>
      <c r="U91" s="151"/>
      <c r="V91" s="151"/>
      <c r="W91" s="151"/>
      <c r="X91" s="151"/>
      <c r="Y91" s="151"/>
      <c r="Z91" s="151"/>
      <c r="AA91" s="151"/>
      <c r="AB91" s="151"/>
      <c r="AC91" s="151"/>
      <c r="AD91" s="151"/>
      <c r="AE91" s="151"/>
    </row>
    <row r="92" spans="1:65" s="2" customFormat="1" ht="22.8" customHeight="1">
      <c r="A92" s="37"/>
      <c r="B92" s="38"/>
      <c r="C92" s="78" t="s">
        <v>230</v>
      </c>
      <c r="D92" s="39"/>
      <c r="E92" s="39"/>
      <c r="F92" s="39"/>
      <c r="G92" s="39"/>
      <c r="H92" s="39"/>
      <c r="I92" s="39"/>
      <c r="J92" s="157">
        <f>BK92</f>
        <v>0</v>
      </c>
      <c r="K92" s="39"/>
      <c r="L92" s="42"/>
      <c r="M92" s="74"/>
      <c r="N92" s="158"/>
      <c r="O92" s="75"/>
      <c r="P92" s="159">
        <f>P93+P1027+P1042</f>
        <v>0</v>
      </c>
      <c r="Q92" s="75"/>
      <c r="R92" s="159">
        <f>R93+R1027+R1042</f>
        <v>224.65200113999995</v>
      </c>
      <c r="S92" s="75"/>
      <c r="T92" s="160">
        <f>T93+T1027+T1042</f>
        <v>482.36572999999999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9" t="s">
        <v>77</v>
      </c>
      <c r="AU92" s="19" t="s">
        <v>204</v>
      </c>
      <c r="BK92" s="161">
        <f>BK93+BK1027+BK1042</f>
        <v>0</v>
      </c>
    </row>
    <row r="93" spans="1:65" s="12" customFormat="1" ht="25.95" customHeight="1">
      <c r="B93" s="162"/>
      <c r="C93" s="163"/>
      <c r="D93" s="164" t="s">
        <v>77</v>
      </c>
      <c r="E93" s="165" t="s">
        <v>231</v>
      </c>
      <c r="F93" s="165" t="s">
        <v>232</v>
      </c>
      <c r="G93" s="163"/>
      <c r="H93" s="163"/>
      <c r="I93" s="166"/>
      <c r="J93" s="167">
        <f>BK93</f>
        <v>0</v>
      </c>
      <c r="K93" s="163"/>
      <c r="L93" s="168"/>
      <c r="M93" s="169"/>
      <c r="N93" s="170"/>
      <c r="O93" s="170"/>
      <c r="P93" s="171">
        <f>P94+P297+P305+P312+P456+P556+P951+P1024</f>
        <v>0</v>
      </c>
      <c r="Q93" s="170"/>
      <c r="R93" s="171">
        <f>R94+R297+R305+R312+R456+R556+R951+R1024</f>
        <v>224.55305849999993</v>
      </c>
      <c r="S93" s="170"/>
      <c r="T93" s="172">
        <f>T94+T297+T305+T312+T456+T556+T951+T1024</f>
        <v>482.36572999999999</v>
      </c>
      <c r="AR93" s="173" t="s">
        <v>86</v>
      </c>
      <c r="AT93" s="174" t="s">
        <v>77</v>
      </c>
      <c r="AU93" s="174" t="s">
        <v>78</v>
      </c>
      <c r="AY93" s="173" t="s">
        <v>233</v>
      </c>
      <c r="BK93" s="175">
        <f>BK94+BK297+BK305+BK312+BK456+BK556+BK951+BK1024</f>
        <v>0</v>
      </c>
    </row>
    <row r="94" spans="1:65" s="12" customFormat="1" ht="22.8" customHeight="1">
      <c r="B94" s="162"/>
      <c r="C94" s="163"/>
      <c r="D94" s="164" t="s">
        <v>77</v>
      </c>
      <c r="E94" s="176" t="s">
        <v>86</v>
      </c>
      <c r="F94" s="176" t="s">
        <v>234</v>
      </c>
      <c r="G94" s="163"/>
      <c r="H94" s="163"/>
      <c r="I94" s="166"/>
      <c r="J94" s="177">
        <f>BK94</f>
        <v>0</v>
      </c>
      <c r="K94" s="163"/>
      <c r="L94" s="168"/>
      <c r="M94" s="169"/>
      <c r="N94" s="170"/>
      <c r="O94" s="170"/>
      <c r="P94" s="171">
        <f>SUM(P95:P296)</f>
        <v>0</v>
      </c>
      <c r="Q94" s="170"/>
      <c r="R94" s="171">
        <f>SUM(R95:R296)</f>
        <v>3.01033E-2</v>
      </c>
      <c r="S94" s="170"/>
      <c r="T94" s="172">
        <f>SUM(T95:T296)</f>
        <v>466.81549000000001</v>
      </c>
      <c r="AR94" s="173" t="s">
        <v>86</v>
      </c>
      <c r="AT94" s="174" t="s">
        <v>77</v>
      </c>
      <c r="AU94" s="174" t="s">
        <v>86</v>
      </c>
      <c r="AY94" s="173" t="s">
        <v>233</v>
      </c>
      <c r="BK94" s="175">
        <f>SUM(BK95:BK296)</f>
        <v>0</v>
      </c>
    </row>
    <row r="95" spans="1:65" s="2" customFormat="1" ht="62.7" customHeight="1">
      <c r="A95" s="37"/>
      <c r="B95" s="38"/>
      <c r="C95" s="178" t="s">
        <v>86</v>
      </c>
      <c r="D95" s="178" t="s">
        <v>235</v>
      </c>
      <c r="E95" s="179" t="s">
        <v>236</v>
      </c>
      <c r="F95" s="180" t="s">
        <v>237</v>
      </c>
      <c r="G95" s="181" t="s">
        <v>94</v>
      </c>
      <c r="H95" s="182">
        <v>8.8000000000000007</v>
      </c>
      <c r="I95" s="183"/>
      <c r="J95" s="184">
        <f>ROUND(I95*H95,2)</f>
        <v>0</v>
      </c>
      <c r="K95" s="180" t="s">
        <v>238</v>
      </c>
      <c r="L95" s="42"/>
      <c r="M95" s="185" t="s">
        <v>32</v>
      </c>
      <c r="N95" s="186" t="s">
        <v>49</v>
      </c>
      <c r="O95" s="67"/>
      <c r="P95" s="187">
        <f>O95*H95</f>
        <v>0</v>
      </c>
      <c r="Q95" s="187">
        <v>0</v>
      </c>
      <c r="R95" s="187">
        <f>Q95*H95</f>
        <v>0</v>
      </c>
      <c r="S95" s="187">
        <v>0.26</v>
      </c>
      <c r="T95" s="188">
        <f>S95*H95</f>
        <v>2.2880000000000003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9" t="s">
        <v>239</v>
      </c>
      <c r="AT95" s="189" t="s">
        <v>235</v>
      </c>
      <c r="AU95" s="189" t="s">
        <v>88</v>
      </c>
      <c r="AY95" s="19" t="s">
        <v>233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9" t="s">
        <v>86</v>
      </c>
      <c r="BK95" s="190">
        <f>ROUND(I95*H95,2)</f>
        <v>0</v>
      </c>
      <c r="BL95" s="19" t="s">
        <v>239</v>
      </c>
      <c r="BM95" s="189" t="s">
        <v>240</v>
      </c>
    </row>
    <row r="96" spans="1:65" s="2" customFormat="1">
      <c r="A96" s="37"/>
      <c r="B96" s="38"/>
      <c r="C96" s="39"/>
      <c r="D96" s="191" t="s">
        <v>241</v>
      </c>
      <c r="E96" s="39"/>
      <c r="F96" s="192" t="s">
        <v>242</v>
      </c>
      <c r="G96" s="39"/>
      <c r="H96" s="39"/>
      <c r="I96" s="193"/>
      <c r="J96" s="39"/>
      <c r="K96" s="39"/>
      <c r="L96" s="42"/>
      <c r="M96" s="194"/>
      <c r="N96" s="195"/>
      <c r="O96" s="67"/>
      <c r="P96" s="67"/>
      <c r="Q96" s="67"/>
      <c r="R96" s="67"/>
      <c r="S96" s="67"/>
      <c r="T96" s="68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9" t="s">
        <v>241</v>
      </c>
      <c r="AU96" s="19" t="s">
        <v>88</v>
      </c>
    </row>
    <row r="97" spans="1:65" s="13" customFormat="1">
      <c r="B97" s="196"/>
      <c r="C97" s="197"/>
      <c r="D97" s="198" t="s">
        <v>243</v>
      </c>
      <c r="E97" s="199" t="s">
        <v>32</v>
      </c>
      <c r="F97" s="200" t="s">
        <v>244</v>
      </c>
      <c r="G97" s="197"/>
      <c r="H97" s="199" t="s">
        <v>32</v>
      </c>
      <c r="I97" s="201"/>
      <c r="J97" s="197"/>
      <c r="K97" s="197"/>
      <c r="L97" s="202"/>
      <c r="M97" s="203"/>
      <c r="N97" s="204"/>
      <c r="O97" s="204"/>
      <c r="P97" s="204"/>
      <c r="Q97" s="204"/>
      <c r="R97" s="204"/>
      <c r="S97" s="204"/>
      <c r="T97" s="205"/>
      <c r="AT97" s="206" t="s">
        <v>243</v>
      </c>
      <c r="AU97" s="206" t="s">
        <v>88</v>
      </c>
      <c r="AV97" s="13" t="s">
        <v>86</v>
      </c>
      <c r="AW97" s="13" t="s">
        <v>39</v>
      </c>
      <c r="AX97" s="13" t="s">
        <v>78</v>
      </c>
      <c r="AY97" s="206" t="s">
        <v>233</v>
      </c>
    </row>
    <row r="98" spans="1:65" s="14" customFormat="1">
      <c r="B98" s="207"/>
      <c r="C98" s="208"/>
      <c r="D98" s="198" t="s">
        <v>243</v>
      </c>
      <c r="E98" s="209" t="s">
        <v>32</v>
      </c>
      <c r="F98" s="210" t="s">
        <v>186</v>
      </c>
      <c r="G98" s="208"/>
      <c r="H98" s="211">
        <v>8.8000000000000007</v>
      </c>
      <c r="I98" s="212"/>
      <c r="J98" s="208"/>
      <c r="K98" s="208"/>
      <c r="L98" s="213"/>
      <c r="M98" s="214"/>
      <c r="N98" s="215"/>
      <c r="O98" s="215"/>
      <c r="P98" s="215"/>
      <c r="Q98" s="215"/>
      <c r="R98" s="215"/>
      <c r="S98" s="215"/>
      <c r="T98" s="216"/>
      <c r="AT98" s="217" t="s">
        <v>243</v>
      </c>
      <c r="AU98" s="217" t="s">
        <v>88</v>
      </c>
      <c r="AV98" s="14" t="s">
        <v>88</v>
      </c>
      <c r="AW98" s="14" t="s">
        <v>39</v>
      </c>
      <c r="AX98" s="14" t="s">
        <v>78</v>
      </c>
      <c r="AY98" s="217" t="s">
        <v>233</v>
      </c>
    </row>
    <row r="99" spans="1:65" s="15" customFormat="1">
      <c r="B99" s="218"/>
      <c r="C99" s="219"/>
      <c r="D99" s="198" t="s">
        <v>243</v>
      </c>
      <c r="E99" s="220" t="s">
        <v>32</v>
      </c>
      <c r="F99" s="221" t="s">
        <v>245</v>
      </c>
      <c r="G99" s="219"/>
      <c r="H99" s="222">
        <v>8.8000000000000007</v>
      </c>
      <c r="I99" s="223"/>
      <c r="J99" s="219"/>
      <c r="K99" s="219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243</v>
      </c>
      <c r="AU99" s="228" t="s">
        <v>88</v>
      </c>
      <c r="AV99" s="15" t="s">
        <v>239</v>
      </c>
      <c r="AW99" s="15" t="s">
        <v>39</v>
      </c>
      <c r="AX99" s="15" t="s">
        <v>86</v>
      </c>
      <c r="AY99" s="228" t="s">
        <v>233</v>
      </c>
    </row>
    <row r="100" spans="1:65" s="2" customFormat="1" ht="55.5" customHeight="1">
      <c r="A100" s="37"/>
      <c r="B100" s="38"/>
      <c r="C100" s="178" t="s">
        <v>88</v>
      </c>
      <c r="D100" s="178" t="s">
        <v>235</v>
      </c>
      <c r="E100" s="179" t="s">
        <v>246</v>
      </c>
      <c r="F100" s="180" t="s">
        <v>247</v>
      </c>
      <c r="G100" s="181" t="s">
        <v>94</v>
      </c>
      <c r="H100" s="182">
        <v>8.8000000000000007</v>
      </c>
      <c r="I100" s="183"/>
      <c r="J100" s="184">
        <f>ROUND(I100*H100,2)</f>
        <v>0</v>
      </c>
      <c r="K100" s="180" t="s">
        <v>238</v>
      </c>
      <c r="L100" s="42"/>
      <c r="M100" s="185" t="s">
        <v>32</v>
      </c>
      <c r="N100" s="186" t="s">
        <v>49</v>
      </c>
      <c r="O100" s="67"/>
      <c r="P100" s="187">
        <f>O100*H100</f>
        <v>0</v>
      </c>
      <c r="Q100" s="187">
        <v>0</v>
      </c>
      <c r="R100" s="187">
        <f>Q100*H100</f>
        <v>0</v>
      </c>
      <c r="S100" s="187">
        <v>0.28999999999999998</v>
      </c>
      <c r="T100" s="188">
        <f>S100*H100</f>
        <v>2.552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9" t="s">
        <v>239</v>
      </c>
      <c r="AT100" s="189" t="s">
        <v>235</v>
      </c>
      <c r="AU100" s="189" t="s">
        <v>88</v>
      </c>
      <c r="AY100" s="19" t="s">
        <v>233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9" t="s">
        <v>86</v>
      </c>
      <c r="BK100" s="190">
        <f>ROUND(I100*H100,2)</f>
        <v>0</v>
      </c>
      <c r="BL100" s="19" t="s">
        <v>239</v>
      </c>
      <c r="BM100" s="189" t="s">
        <v>248</v>
      </c>
    </row>
    <row r="101" spans="1:65" s="2" customFormat="1">
      <c r="A101" s="37"/>
      <c r="B101" s="38"/>
      <c r="C101" s="39"/>
      <c r="D101" s="191" t="s">
        <v>241</v>
      </c>
      <c r="E101" s="39"/>
      <c r="F101" s="192" t="s">
        <v>249</v>
      </c>
      <c r="G101" s="39"/>
      <c r="H101" s="39"/>
      <c r="I101" s="193"/>
      <c r="J101" s="39"/>
      <c r="K101" s="39"/>
      <c r="L101" s="42"/>
      <c r="M101" s="194"/>
      <c r="N101" s="195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9" t="s">
        <v>241</v>
      </c>
      <c r="AU101" s="19" t="s">
        <v>88</v>
      </c>
    </row>
    <row r="102" spans="1:65" s="13" customFormat="1">
      <c r="B102" s="196"/>
      <c r="C102" s="197"/>
      <c r="D102" s="198" t="s">
        <v>243</v>
      </c>
      <c r="E102" s="199" t="s">
        <v>32</v>
      </c>
      <c r="F102" s="200" t="s">
        <v>244</v>
      </c>
      <c r="G102" s="197"/>
      <c r="H102" s="199" t="s">
        <v>32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243</v>
      </c>
      <c r="AU102" s="206" t="s">
        <v>88</v>
      </c>
      <c r="AV102" s="13" t="s">
        <v>86</v>
      </c>
      <c r="AW102" s="13" t="s">
        <v>39</v>
      </c>
      <c r="AX102" s="13" t="s">
        <v>78</v>
      </c>
      <c r="AY102" s="206" t="s">
        <v>233</v>
      </c>
    </row>
    <row r="103" spans="1:65" s="14" customFormat="1">
      <c r="B103" s="207"/>
      <c r="C103" s="208"/>
      <c r="D103" s="198" t="s">
        <v>243</v>
      </c>
      <c r="E103" s="209" t="s">
        <v>32</v>
      </c>
      <c r="F103" s="210" t="s">
        <v>186</v>
      </c>
      <c r="G103" s="208"/>
      <c r="H103" s="211">
        <v>8.8000000000000007</v>
      </c>
      <c r="I103" s="212"/>
      <c r="J103" s="208"/>
      <c r="K103" s="208"/>
      <c r="L103" s="213"/>
      <c r="M103" s="214"/>
      <c r="N103" s="215"/>
      <c r="O103" s="215"/>
      <c r="P103" s="215"/>
      <c r="Q103" s="215"/>
      <c r="R103" s="215"/>
      <c r="S103" s="215"/>
      <c r="T103" s="216"/>
      <c r="AT103" s="217" t="s">
        <v>243</v>
      </c>
      <c r="AU103" s="217" t="s">
        <v>88</v>
      </c>
      <c r="AV103" s="14" t="s">
        <v>88</v>
      </c>
      <c r="AW103" s="14" t="s">
        <v>39</v>
      </c>
      <c r="AX103" s="14" t="s">
        <v>78</v>
      </c>
      <c r="AY103" s="217" t="s">
        <v>233</v>
      </c>
    </row>
    <row r="104" spans="1:65" s="15" customFormat="1">
      <c r="B104" s="218"/>
      <c r="C104" s="219"/>
      <c r="D104" s="198" t="s">
        <v>243</v>
      </c>
      <c r="E104" s="220" t="s">
        <v>32</v>
      </c>
      <c r="F104" s="221" t="s">
        <v>245</v>
      </c>
      <c r="G104" s="219"/>
      <c r="H104" s="222">
        <v>8.8000000000000007</v>
      </c>
      <c r="I104" s="223"/>
      <c r="J104" s="219"/>
      <c r="K104" s="219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243</v>
      </c>
      <c r="AU104" s="228" t="s">
        <v>88</v>
      </c>
      <c r="AV104" s="15" t="s">
        <v>239</v>
      </c>
      <c r="AW104" s="15" t="s">
        <v>39</v>
      </c>
      <c r="AX104" s="15" t="s">
        <v>86</v>
      </c>
      <c r="AY104" s="228" t="s">
        <v>233</v>
      </c>
    </row>
    <row r="105" spans="1:65" s="2" customFormat="1" ht="55.5" customHeight="1">
      <c r="A105" s="37"/>
      <c r="B105" s="38"/>
      <c r="C105" s="178" t="s">
        <v>96</v>
      </c>
      <c r="D105" s="178" t="s">
        <v>235</v>
      </c>
      <c r="E105" s="179" t="s">
        <v>250</v>
      </c>
      <c r="F105" s="180" t="s">
        <v>251</v>
      </c>
      <c r="G105" s="181" t="s">
        <v>94</v>
      </c>
      <c r="H105" s="182">
        <v>5.81</v>
      </c>
      <c r="I105" s="183"/>
      <c r="J105" s="184">
        <f>ROUND(I105*H105,2)</f>
        <v>0</v>
      </c>
      <c r="K105" s="180" t="s">
        <v>238</v>
      </c>
      <c r="L105" s="42"/>
      <c r="M105" s="185" t="s">
        <v>32</v>
      </c>
      <c r="N105" s="186" t="s">
        <v>49</v>
      </c>
      <c r="O105" s="67"/>
      <c r="P105" s="187">
        <f>O105*H105</f>
        <v>0</v>
      </c>
      <c r="Q105" s="187">
        <v>0</v>
      </c>
      <c r="R105" s="187">
        <f>Q105*H105</f>
        <v>0</v>
      </c>
      <c r="S105" s="187">
        <v>0.32500000000000001</v>
      </c>
      <c r="T105" s="188">
        <f>S105*H105</f>
        <v>1.88825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9" t="s">
        <v>239</v>
      </c>
      <c r="AT105" s="189" t="s">
        <v>235</v>
      </c>
      <c r="AU105" s="189" t="s">
        <v>88</v>
      </c>
      <c r="AY105" s="19" t="s">
        <v>233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9" t="s">
        <v>86</v>
      </c>
      <c r="BK105" s="190">
        <f>ROUND(I105*H105,2)</f>
        <v>0</v>
      </c>
      <c r="BL105" s="19" t="s">
        <v>239</v>
      </c>
      <c r="BM105" s="189" t="s">
        <v>252</v>
      </c>
    </row>
    <row r="106" spans="1:65" s="2" customFormat="1">
      <c r="A106" s="37"/>
      <c r="B106" s="38"/>
      <c r="C106" s="39"/>
      <c r="D106" s="191" t="s">
        <v>241</v>
      </c>
      <c r="E106" s="39"/>
      <c r="F106" s="192" t="s">
        <v>253</v>
      </c>
      <c r="G106" s="39"/>
      <c r="H106" s="39"/>
      <c r="I106" s="193"/>
      <c r="J106" s="39"/>
      <c r="K106" s="39"/>
      <c r="L106" s="42"/>
      <c r="M106" s="194"/>
      <c r="N106" s="195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9" t="s">
        <v>241</v>
      </c>
      <c r="AU106" s="19" t="s">
        <v>88</v>
      </c>
    </row>
    <row r="107" spans="1:65" s="13" customFormat="1">
      <c r="B107" s="196"/>
      <c r="C107" s="197"/>
      <c r="D107" s="198" t="s">
        <v>243</v>
      </c>
      <c r="E107" s="199" t="s">
        <v>32</v>
      </c>
      <c r="F107" s="200" t="s">
        <v>244</v>
      </c>
      <c r="G107" s="197"/>
      <c r="H107" s="199" t="s">
        <v>32</v>
      </c>
      <c r="I107" s="201"/>
      <c r="J107" s="197"/>
      <c r="K107" s="197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243</v>
      </c>
      <c r="AU107" s="206" t="s">
        <v>88</v>
      </c>
      <c r="AV107" s="13" t="s">
        <v>86</v>
      </c>
      <c r="AW107" s="13" t="s">
        <v>39</v>
      </c>
      <c r="AX107" s="13" t="s">
        <v>78</v>
      </c>
      <c r="AY107" s="206" t="s">
        <v>233</v>
      </c>
    </row>
    <row r="108" spans="1:65" s="14" customFormat="1">
      <c r="B108" s="207"/>
      <c r="C108" s="208"/>
      <c r="D108" s="198" t="s">
        <v>243</v>
      </c>
      <c r="E108" s="209" t="s">
        <v>32</v>
      </c>
      <c r="F108" s="210" t="s">
        <v>189</v>
      </c>
      <c r="G108" s="208"/>
      <c r="H108" s="211">
        <v>5.81</v>
      </c>
      <c r="I108" s="212"/>
      <c r="J108" s="208"/>
      <c r="K108" s="208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243</v>
      </c>
      <c r="AU108" s="217" t="s">
        <v>88</v>
      </c>
      <c r="AV108" s="14" t="s">
        <v>88</v>
      </c>
      <c r="AW108" s="14" t="s">
        <v>39</v>
      </c>
      <c r="AX108" s="14" t="s">
        <v>78</v>
      </c>
      <c r="AY108" s="217" t="s">
        <v>233</v>
      </c>
    </row>
    <row r="109" spans="1:65" s="15" customFormat="1">
      <c r="B109" s="218"/>
      <c r="C109" s="219"/>
      <c r="D109" s="198" t="s">
        <v>243</v>
      </c>
      <c r="E109" s="220" t="s">
        <v>32</v>
      </c>
      <c r="F109" s="221" t="s">
        <v>245</v>
      </c>
      <c r="G109" s="219"/>
      <c r="H109" s="222">
        <v>5.81</v>
      </c>
      <c r="I109" s="223"/>
      <c r="J109" s="219"/>
      <c r="K109" s="219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243</v>
      </c>
      <c r="AU109" s="228" t="s">
        <v>88</v>
      </c>
      <c r="AV109" s="15" t="s">
        <v>239</v>
      </c>
      <c r="AW109" s="15" t="s">
        <v>39</v>
      </c>
      <c r="AX109" s="15" t="s">
        <v>86</v>
      </c>
      <c r="AY109" s="228" t="s">
        <v>233</v>
      </c>
    </row>
    <row r="110" spans="1:65" s="2" customFormat="1" ht="66.75" customHeight="1">
      <c r="A110" s="37"/>
      <c r="B110" s="38"/>
      <c r="C110" s="178" t="s">
        <v>239</v>
      </c>
      <c r="D110" s="178" t="s">
        <v>235</v>
      </c>
      <c r="E110" s="179" t="s">
        <v>254</v>
      </c>
      <c r="F110" s="180" t="s">
        <v>255</v>
      </c>
      <c r="G110" s="181" t="s">
        <v>94</v>
      </c>
      <c r="H110" s="182">
        <v>138.66</v>
      </c>
      <c r="I110" s="183"/>
      <c r="J110" s="184">
        <f>ROUND(I110*H110,2)</f>
        <v>0</v>
      </c>
      <c r="K110" s="180" t="s">
        <v>238</v>
      </c>
      <c r="L110" s="42"/>
      <c r="M110" s="185" t="s">
        <v>32</v>
      </c>
      <c r="N110" s="186" t="s">
        <v>49</v>
      </c>
      <c r="O110" s="67"/>
      <c r="P110" s="187">
        <f>O110*H110</f>
        <v>0</v>
      </c>
      <c r="Q110" s="187">
        <v>0</v>
      </c>
      <c r="R110" s="187">
        <f>Q110*H110</f>
        <v>0</v>
      </c>
      <c r="S110" s="187">
        <v>0.28999999999999998</v>
      </c>
      <c r="T110" s="188">
        <f>S110*H110</f>
        <v>40.211399999999998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9" t="s">
        <v>239</v>
      </c>
      <c r="AT110" s="189" t="s">
        <v>235</v>
      </c>
      <c r="AU110" s="189" t="s">
        <v>88</v>
      </c>
      <c r="AY110" s="19" t="s">
        <v>233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9" t="s">
        <v>86</v>
      </c>
      <c r="BK110" s="190">
        <f>ROUND(I110*H110,2)</f>
        <v>0</v>
      </c>
      <c r="BL110" s="19" t="s">
        <v>239</v>
      </c>
      <c r="BM110" s="189" t="s">
        <v>256</v>
      </c>
    </row>
    <row r="111" spans="1:65" s="2" customFormat="1">
      <c r="A111" s="37"/>
      <c r="B111" s="38"/>
      <c r="C111" s="39"/>
      <c r="D111" s="191" t="s">
        <v>241</v>
      </c>
      <c r="E111" s="39"/>
      <c r="F111" s="192" t="s">
        <v>257</v>
      </c>
      <c r="G111" s="39"/>
      <c r="H111" s="39"/>
      <c r="I111" s="193"/>
      <c r="J111" s="39"/>
      <c r="K111" s="39"/>
      <c r="L111" s="42"/>
      <c r="M111" s="194"/>
      <c r="N111" s="195"/>
      <c r="O111" s="67"/>
      <c r="P111" s="67"/>
      <c r="Q111" s="67"/>
      <c r="R111" s="67"/>
      <c r="S111" s="67"/>
      <c r="T111" s="68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9" t="s">
        <v>241</v>
      </c>
      <c r="AU111" s="19" t="s">
        <v>88</v>
      </c>
    </row>
    <row r="112" spans="1:65" s="13" customFormat="1">
      <c r="B112" s="196"/>
      <c r="C112" s="197"/>
      <c r="D112" s="198" t="s">
        <v>243</v>
      </c>
      <c r="E112" s="199" t="s">
        <v>32</v>
      </c>
      <c r="F112" s="200" t="s">
        <v>244</v>
      </c>
      <c r="G112" s="197"/>
      <c r="H112" s="199" t="s">
        <v>32</v>
      </c>
      <c r="I112" s="201"/>
      <c r="J112" s="197"/>
      <c r="K112" s="197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243</v>
      </c>
      <c r="AU112" s="206" t="s">
        <v>88</v>
      </c>
      <c r="AV112" s="13" t="s">
        <v>86</v>
      </c>
      <c r="AW112" s="13" t="s">
        <v>39</v>
      </c>
      <c r="AX112" s="13" t="s">
        <v>78</v>
      </c>
      <c r="AY112" s="206" t="s">
        <v>233</v>
      </c>
    </row>
    <row r="113" spans="1:65" s="14" customFormat="1">
      <c r="B113" s="207"/>
      <c r="C113" s="208"/>
      <c r="D113" s="198" t="s">
        <v>243</v>
      </c>
      <c r="E113" s="209" t="s">
        <v>32</v>
      </c>
      <c r="F113" s="210" t="s">
        <v>180</v>
      </c>
      <c r="G113" s="208"/>
      <c r="H113" s="211">
        <v>138.66</v>
      </c>
      <c r="I113" s="212"/>
      <c r="J113" s="208"/>
      <c r="K113" s="208"/>
      <c r="L113" s="213"/>
      <c r="M113" s="214"/>
      <c r="N113" s="215"/>
      <c r="O113" s="215"/>
      <c r="P113" s="215"/>
      <c r="Q113" s="215"/>
      <c r="R113" s="215"/>
      <c r="S113" s="215"/>
      <c r="T113" s="216"/>
      <c r="AT113" s="217" t="s">
        <v>243</v>
      </c>
      <c r="AU113" s="217" t="s">
        <v>88</v>
      </c>
      <c r="AV113" s="14" t="s">
        <v>88</v>
      </c>
      <c r="AW113" s="14" t="s">
        <v>39</v>
      </c>
      <c r="AX113" s="14" t="s">
        <v>78</v>
      </c>
      <c r="AY113" s="217" t="s">
        <v>233</v>
      </c>
    </row>
    <row r="114" spans="1:65" s="15" customFormat="1">
      <c r="B114" s="218"/>
      <c r="C114" s="219"/>
      <c r="D114" s="198" t="s">
        <v>243</v>
      </c>
      <c r="E114" s="220" t="s">
        <v>32</v>
      </c>
      <c r="F114" s="221" t="s">
        <v>245</v>
      </c>
      <c r="G114" s="219"/>
      <c r="H114" s="222">
        <v>138.66</v>
      </c>
      <c r="I114" s="223"/>
      <c r="J114" s="219"/>
      <c r="K114" s="219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243</v>
      </c>
      <c r="AU114" s="228" t="s">
        <v>88</v>
      </c>
      <c r="AV114" s="15" t="s">
        <v>239</v>
      </c>
      <c r="AW114" s="15" t="s">
        <v>39</v>
      </c>
      <c r="AX114" s="15" t="s">
        <v>86</v>
      </c>
      <c r="AY114" s="228" t="s">
        <v>233</v>
      </c>
    </row>
    <row r="115" spans="1:65" s="2" customFormat="1" ht="66.75" customHeight="1">
      <c r="A115" s="37"/>
      <c r="B115" s="38"/>
      <c r="C115" s="178" t="s">
        <v>258</v>
      </c>
      <c r="D115" s="178" t="s">
        <v>235</v>
      </c>
      <c r="E115" s="179" t="s">
        <v>259</v>
      </c>
      <c r="F115" s="180" t="s">
        <v>260</v>
      </c>
      <c r="G115" s="181" t="s">
        <v>94</v>
      </c>
      <c r="H115" s="182">
        <v>138.66</v>
      </c>
      <c r="I115" s="183"/>
      <c r="J115" s="184">
        <f>ROUND(I115*H115,2)</f>
        <v>0</v>
      </c>
      <c r="K115" s="180" t="s">
        <v>238</v>
      </c>
      <c r="L115" s="42"/>
      <c r="M115" s="185" t="s">
        <v>32</v>
      </c>
      <c r="N115" s="186" t="s">
        <v>49</v>
      </c>
      <c r="O115" s="67"/>
      <c r="P115" s="187">
        <f>O115*H115</f>
        <v>0</v>
      </c>
      <c r="Q115" s="187">
        <v>0</v>
      </c>
      <c r="R115" s="187">
        <f>Q115*H115</f>
        <v>0</v>
      </c>
      <c r="S115" s="187">
        <v>0.22</v>
      </c>
      <c r="T115" s="188">
        <f>S115*H115</f>
        <v>30.505199999999999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89" t="s">
        <v>239</v>
      </c>
      <c r="AT115" s="189" t="s">
        <v>235</v>
      </c>
      <c r="AU115" s="189" t="s">
        <v>88</v>
      </c>
      <c r="AY115" s="19" t="s">
        <v>233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19" t="s">
        <v>86</v>
      </c>
      <c r="BK115" s="190">
        <f>ROUND(I115*H115,2)</f>
        <v>0</v>
      </c>
      <c r="BL115" s="19" t="s">
        <v>239</v>
      </c>
      <c r="BM115" s="189" t="s">
        <v>261</v>
      </c>
    </row>
    <row r="116" spans="1:65" s="2" customFormat="1">
      <c r="A116" s="37"/>
      <c r="B116" s="38"/>
      <c r="C116" s="39"/>
      <c r="D116" s="191" t="s">
        <v>241</v>
      </c>
      <c r="E116" s="39"/>
      <c r="F116" s="192" t="s">
        <v>262</v>
      </c>
      <c r="G116" s="39"/>
      <c r="H116" s="39"/>
      <c r="I116" s="193"/>
      <c r="J116" s="39"/>
      <c r="K116" s="39"/>
      <c r="L116" s="42"/>
      <c r="M116" s="194"/>
      <c r="N116" s="195"/>
      <c r="O116" s="67"/>
      <c r="P116" s="67"/>
      <c r="Q116" s="67"/>
      <c r="R116" s="67"/>
      <c r="S116" s="67"/>
      <c r="T116" s="68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9" t="s">
        <v>241</v>
      </c>
      <c r="AU116" s="19" t="s">
        <v>88</v>
      </c>
    </row>
    <row r="117" spans="1:65" s="13" customFormat="1">
      <c r="B117" s="196"/>
      <c r="C117" s="197"/>
      <c r="D117" s="198" t="s">
        <v>243</v>
      </c>
      <c r="E117" s="199" t="s">
        <v>32</v>
      </c>
      <c r="F117" s="200" t="s">
        <v>244</v>
      </c>
      <c r="G117" s="197"/>
      <c r="H117" s="199" t="s">
        <v>32</v>
      </c>
      <c r="I117" s="201"/>
      <c r="J117" s="197"/>
      <c r="K117" s="197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243</v>
      </c>
      <c r="AU117" s="206" t="s">
        <v>88</v>
      </c>
      <c r="AV117" s="13" t="s">
        <v>86</v>
      </c>
      <c r="AW117" s="13" t="s">
        <v>39</v>
      </c>
      <c r="AX117" s="13" t="s">
        <v>78</v>
      </c>
      <c r="AY117" s="206" t="s">
        <v>233</v>
      </c>
    </row>
    <row r="118" spans="1:65" s="14" customFormat="1">
      <c r="B118" s="207"/>
      <c r="C118" s="208"/>
      <c r="D118" s="198" t="s">
        <v>243</v>
      </c>
      <c r="E118" s="209" t="s">
        <v>32</v>
      </c>
      <c r="F118" s="210" t="s">
        <v>180</v>
      </c>
      <c r="G118" s="208"/>
      <c r="H118" s="211">
        <v>138.66</v>
      </c>
      <c r="I118" s="212"/>
      <c r="J118" s="208"/>
      <c r="K118" s="208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243</v>
      </c>
      <c r="AU118" s="217" t="s">
        <v>88</v>
      </c>
      <c r="AV118" s="14" t="s">
        <v>88</v>
      </c>
      <c r="AW118" s="14" t="s">
        <v>39</v>
      </c>
      <c r="AX118" s="14" t="s">
        <v>78</v>
      </c>
      <c r="AY118" s="217" t="s">
        <v>233</v>
      </c>
    </row>
    <row r="119" spans="1:65" s="15" customFormat="1">
      <c r="B119" s="218"/>
      <c r="C119" s="219"/>
      <c r="D119" s="198" t="s">
        <v>243</v>
      </c>
      <c r="E119" s="220" t="s">
        <v>32</v>
      </c>
      <c r="F119" s="221" t="s">
        <v>245</v>
      </c>
      <c r="G119" s="219"/>
      <c r="H119" s="222">
        <v>138.66</v>
      </c>
      <c r="I119" s="223"/>
      <c r="J119" s="219"/>
      <c r="K119" s="219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243</v>
      </c>
      <c r="AU119" s="228" t="s">
        <v>88</v>
      </c>
      <c r="AV119" s="15" t="s">
        <v>239</v>
      </c>
      <c r="AW119" s="15" t="s">
        <v>39</v>
      </c>
      <c r="AX119" s="15" t="s">
        <v>86</v>
      </c>
      <c r="AY119" s="228" t="s">
        <v>233</v>
      </c>
    </row>
    <row r="120" spans="1:65" s="2" customFormat="1" ht="66.75" customHeight="1">
      <c r="A120" s="37"/>
      <c r="B120" s="38"/>
      <c r="C120" s="178" t="s">
        <v>263</v>
      </c>
      <c r="D120" s="178" t="s">
        <v>235</v>
      </c>
      <c r="E120" s="179" t="s">
        <v>264</v>
      </c>
      <c r="F120" s="180" t="s">
        <v>265</v>
      </c>
      <c r="G120" s="181" t="s">
        <v>94</v>
      </c>
      <c r="H120" s="182">
        <v>421.92</v>
      </c>
      <c r="I120" s="183"/>
      <c r="J120" s="184">
        <f>ROUND(I120*H120,2)</f>
        <v>0</v>
      </c>
      <c r="K120" s="180" t="s">
        <v>238</v>
      </c>
      <c r="L120" s="42"/>
      <c r="M120" s="185" t="s">
        <v>32</v>
      </c>
      <c r="N120" s="186" t="s">
        <v>49</v>
      </c>
      <c r="O120" s="67"/>
      <c r="P120" s="187">
        <f>O120*H120</f>
        <v>0</v>
      </c>
      <c r="Q120" s="187">
        <v>0</v>
      </c>
      <c r="R120" s="187">
        <f>Q120*H120</f>
        <v>0</v>
      </c>
      <c r="S120" s="187">
        <v>0.28999999999999998</v>
      </c>
      <c r="T120" s="188">
        <f>S120*H120</f>
        <v>122.35679999999999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9" t="s">
        <v>239</v>
      </c>
      <c r="AT120" s="189" t="s">
        <v>235</v>
      </c>
      <c r="AU120" s="189" t="s">
        <v>88</v>
      </c>
      <c r="AY120" s="19" t="s">
        <v>233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9" t="s">
        <v>86</v>
      </c>
      <c r="BK120" s="190">
        <f>ROUND(I120*H120,2)</f>
        <v>0</v>
      </c>
      <c r="BL120" s="19" t="s">
        <v>239</v>
      </c>
      <c r="BM120" s="189" t="s">
        <v>266</v>
      </c>
    </row>
    <row r="121" spans="1:65" s="2" customFormat="1">
      <c r="A121" s="37"/>
      <c r="B121" s="38"/>
      <c r="C121" s="39"/>
      <c r="D121" s="191" t="s">
        <v>241</v>
      </c>
      <c r="E121" s="39"/>
      <c r="F121" s="192" t="s">
        <v>267</v>
      </c>
      <c r="G121" s="39"/>
      <c r="H121" s="39"/>
      <c r="I121" s="193"/>
      <c r="J121" s="39"/>
      <c r="K121" s="39"/>
      <c r="L121" s="42"/>
      <c r="M121" s="194"/>
      <c r="N121" s="195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9" t="s">
        <v>241</v>
      </c>
      <c r="AU121" s="19" t="s">
        <v>88</v>
      </c>
    </row>
    <row r="122" spans="1:65" s="13" customFormat="1">
      <c r="B122" s="196"/>
      <c r="C122" s="197"/>
      <c r="D122" s="198" t="s">
        <v>243</v>
      </c>
      <c r="E122" s="199" t="s">
        <v>32</v>
      </c>
      <c r="F122" s="200" t="s">
        <v>244</v>
      </c>
      <c r="G122" s="197"/>
      <c r="H122" s="199" t="s">
        <v>32</v>
      </c>
      <c r="I122" s="201"/>
      <c r="J122" s="197"/>
      <c r="K122" s="197"/>
      <c r="L122" s="202"/>
      <c r="M122" s="203"/>
      <c r="N122" s="204"/>
      <c r="O122" s="204"/>
      <c r="P122" s="204"/>
      <c r="Q122" s="204"/>
      <c r="R122" s="204"/>
      <c r="S122" s="204"/>
      <c r="T122" s="205"/>
      <c r="AT122" s="206" t="s">
        <v>243</v>
      </c>
      <c r="AU122" s="206" t="s">
        <v>88</v>
      </c>
      <c r="AV122" s="13" t="s">
        <v>86</v>
      </c>
      <c r="AW122" s="13" t="s">
        <v>39</v>
      </c>
      <c r="AX122" s="13" t="s">
        <v>78</v>
      </c>
      <c r="AY122" s="206" t="s">
        <v>233</v>
      </c>
    </row>
    <row r="123" spans="1:65" s="14" customFormat="1">
      <c r="B123" s="207"/>
      <c r="C123" s="208"/>
      <c r="D123" s="198" t="s">
        <v>243</v>
      </c>
      <c r="E123" s="209" t="s">
        <v>32</v>
      </c>
      <c r="F123" s="210" t="s">
        <v>175</v>
      </c>
      <c r="G123" s="208"/>
      <c r="H123" s="211">
        <v>421.92</v>
      </c>
      <c r="I123" s="212"/>
      <c r="J123" s="208"/>
      <c r="K123" s="208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243</v>
      </c>
      <c r="AU123" s="217" t="s">
        <v>88</v>
      </c>
      <c r="AV123" s="14" t="s">
        <v>88</v>
      </c>
      <c r="AW123" s="14" t="s">
        <v>39</v>
      </c>
      <c r="AX123" s="14" t="s">
        <v>78</v>
      </c>
      <c r="AY123" s="217" t="s">
        <v>233</v>
      </c>
    </row>
    <row r="124" spans="1:65" s="15" customFormat="1">
      <c r="B124" s="218"/>
      <c r="C124" s="219"/>
      <c r="D124" s="198" t="s">
        <v>243</v>
      </c>
      <c r="E124" s="220" t="s">
        <v>32</v>
      </c>
      <c r="F124" s="221" t="s">
        <v>245</v>
      </c>
      <c r="G124" s="219"/>
      <c r="H124" s="222">
        <v>421.92</v>
      </c>
      <c r="I124" s="223"/>
      <c r="J124" s="219"/>
      <c r="K124" s="219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243</v>
      </c>
      <c r="AU124" s="228" t="s">
        <v>88</v>
      </c>
      <c r="AV124" s="15" t="s">
        <v>239</v>
      </c>
      <c r="AW124" s="15" t="s">
        <v>39</v>
      </c>
      <c r="AX124" s="15" t="s">
        <v>86</v>
      </c>
      <c r="AY124" s="228" t="s">
        <v>233</v>
      </c>
    </row>
    <row r="125" spans="1:65" s="2" customFormat="1" ht="55.5" customHeight="1">
      <c r="A125" s="37"/>
      <c r="B125" s="38"/>
      <c r="C125" s="178" t="s">
        <v>268</v>
      </c>
      <c r="D125" s="178" t="s">
        <v>235</v>
      </c>
      <c r="E125" s="179" t="s">
        <v>269</v>
      </c>
      <c r="F125" s="180" t="s">
        <v>270</v>
      </c>
      <c r="G125" s="181" t="s">
        <v>94</v>
      </c>
      <c r="H125" s="182">
        <v>421.92</v>
      </c>
      <c r="I125" s="183"/>
      <c r="J125" s="184">
        <f>ROUND(I125*H125,2)</f>
        <v>0</v>
      </c>
      <c r="K125" s="180" t="s">
        <v>238</v>
      </c>
      <c r="L125" s="42"/>
      <c r="M125" s="185" t="s">
        <v>32</v>
      </c>
      <c r="N125" s="186" t="s">
        <v>49</v>
      </c>
      <c r="O125" s="67"/>
      <c r="P125" s="187">
        <f>O125*H125</f>
        <v>0</v>
      </c>
      <c r="Q125" s="187">
        <v>0</v>
      </c>
      <c r="R125" s="187">
        <f>Q125*H125</f>
        <v>0</v>
      </c>
      <c r="S125" s="187">
        <v>0.24</v>
      </c>
      <c r="T125" s="188">
        <f>S125*H125</f>
        <v>101.2608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9" t="s">
        <v>239</v>
      </c>
      <c r="AT125" s="189" t="s">
        <v>235</v>
      </c>
      <c r="AU125" s="189" t="s">
        <v>88</v>
      </c>
      <c r="AY125" s="19" t="s">
        <v>233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9" t="s">
        <v>86</v>
      </c>
      <c r="BK125" s="190">
        <f>ROUND(I125*H125,2)</f>
        <v>0</v>
      </c>
      <c r="BL125" s="19" t="s">
        <v>239</v>
      </c>
      <c r="BM125" s="189" t="s">
        <v>271</v>
      </c>
    </row>
    <row r="126" spans="1:65" s="2" customFormat="1">
      <c r="A126" s="37"/>
      <c r="B126" s="38"/>
      <c r="C126" s="39"/>
      <c r="D126" s="191" t="s">
        <v>241</v>
      </c>
      <c r="E126" s="39"/>
      <c r="F126" s="192" t="s">
        <v>272</v>
      </c>
      <c r="G126" s="39"/>
      <c r="H126" s="39"/>
      <c r="I126" s="193"/>
      <c r="J126" s="39"/>
      <c r="K126" s="39"/>
      <c r="L126" s="42"/>
      <c r="M126" s="194"/>
      <c r="N126" s="195"/>
      <c r="O126" s="67"/>
      <c r="P126" s="67"/>
      <c r="Q126" s="67"/>
      <c r="R126" s="67"/>
      <c r="S126" s="67"/>
      <c r="T126" s="68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9" t="s">
        <v>241</v>
      </c>
      <c r="AU126" s="19" t="s">
        <v>88</v>
      </c>
    </row>
    <row r="127" spans="1:65" s="13" customFormat="1">
      <c r="B127" s="196"/>
      <c r="C127" s="197"/>
      <c r="D127" s="198" t="s">
        <v>243</v>
      </c>
      <c r="E127" s="199" t="s">
        <v>32</v>
      </c>
      <c r="F127" s="200" t="s">
        <v>244</v>
      </c>
      <c r="G127" s="197"/>
      <c r="H127" s="199" t="s">
        <v>32</v>
      </c>
      <c r="I127" s="201"/>
      <c r="J127" s="197"/>
      <c r="K127" s="197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243</v>
      </c>
      <c r="AU127" s="206" t="s">
        <v>88</v>
      </c>
      <c r="AV127" s="13" t="s">
        <v>86</v>
      </c>
      <c r="AW127" s="13" t="s">
        <v>39</v>
      </c>
      <c r="AX127" s="13" t="s">
        <v>78</v>
      </c>
      <c r="AY127" s="206" t="s">
        <v>233</v>
      </c>
    </row>
    <row r="128" spans="1:65" s="14" customFormat="1">
      <c r="B128" s="207"/>
      <c r="C128" s="208"/>
      <c r="D128" s="198" t="s">
        <v>243</v>
      </c>
      <c r="E128" s="209" t="s">
        <v>32</v>
      </c>
      <c r="F128" s="210" t="s">
        <v>175</v>
      </c>
      <c r="G128" s="208"/>
      <c r="H128" s="211">
        <v>421.92</v>
      </c>
      <c r="I128" s="212"/>
      <c r="J128" s="208"/>
      <c r="K128" s="208"/>
      <c r="L128" s="213"/>
      <c r="M128" s="214"/>
      <c r="N128" s="215"/>
      <c r="O128" s="215"/>
      <c r="P128" s="215"/>
      <c r="Q128" s="215"/>
      <c r="R128" s="215"/>
      <c r="S128" s="215"/>
      <c r="T128" s="216"/>
      <c r="AT128" s="217" t="s">
        <v>243</v>
      </c>
      <c r="AU128" s="217" t="s">
        <v>88</v>
      </c>
      <c r="AV128" s="14" t="s">
        <v>88</v>
      </c>
      <c r="AW128" s="14" t="s">
        <v>39</v>
      </c>
      <c r="AX128" s="14" t="s">
        <v>78</v>
      </c>
      <c r="AY128" s="217" t="s">
        <v>233</v>
      </c>
    </row>
    <row r="129" spans="1:65" s="15" customFormat="1">
      <c r="B129" s="218"/>
      <c r="C129" s="219"/>
      <c r="D129" s="198" t="s">
        <v>243</v>
      </c>
      <c r="E129" s="220" t="s">
        <v>32</v>
      </c>
      <c r="F129" s="221" t="s">
        <v>245</v>
      </c>
      <c r="G129" s="219"/>
      <c r="H129" s="222">
        <v>421.92</v>
      </c>
      <c r="I129" s="223"/>
      <c r="J129" s="219"/>
      <c r="K129" s="219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243</v>
      </c>
      <c r="AU129" s="228" t="s">
        <v>88</v>
      </c>
      <c r="AV129" s="15" t="s">
        <v>239</v>
      </c>
      <c r="AW129" s="15" t="s">
        <v>39</v>
      </c>
      <c r="AX129" s="15" t="s">
        <v>86</v>
      </c>
      <c r="AY129" s="228" t="s">
        <v>233</v>
      </c>
    </row>
    <row r="130" spans="1:65" s="2" customFormat="1" ht="55.5" customHeight="1">
      <c r="A130" s="37"/>
      <c r="B130" s="38"/>
      <c r="C130" s="178" t="s">
        <v>273</v>
      </c>
      <c r="D130" s="178" t="s">
        <v>235</v>
      </c>
      <c r="E130" s="179" t="s">
        <v>274</v>
      </c>
      <c r="F130" s="180" t="s">
        <v>275</v>
      </c>
      <c r="G130" s="181" t="s">
        <v>94</v>
      </c>
      <c r="H130" s="182">
        <v>421.92</v>
      </c>
      <c r="I130" s="183"/>
      <c r="J130" s="184">
        <f>ROUND(I130*H130,2)</f>
        <v>0</v>
      </c>
      <c r="K130" s="180" t="s">
        <v>238</v>
      </c>
      <c r="L130" s="42"/>
      <c r="M130" s="185" t="s">
        <v>32</v>
      </c>
      <c r="N130" s="186" t="s">
        <v>49</v>
      </c>
      <c r="O130" s="67"/>
      <c r="P130" s="187">
        <f>O130*H130</f>
        <v>0</v>
      </c>
      <c r="Q130" s="187">
        <v>0</v>
      </c>
      <c r="R130" s="187">
        <f>Q130*H130</f>
        <v>0</v>
      </c>
      <c r="S130" s="187">
        <v>9.8000000000000004E-2</v>
      </c>
      <c r="T130" s="188">
        <f>S130*H130</f>
        <v>41.34816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9" t="s">
        <v>239</v>
      </c>
      <c r="AT130" s="189" t="s">
        <v>235</v>
      </c>
      <c r="AU130" s="189" t="s">
        <v>88</v>
      </c>
      <c r="AY130" s="19" t="s">
        <v>233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9" t="s">
        <v>86</v>
      </c>
      <c r="BK130" s="190">
        <f>ROUND(I130*H130,2)</f>
        <v>0</v>
      </c>
      <c r="BL130" s="19" t="s">
        <v>239</v>
      </c>
      <c r="BM130" s="189" t="s">
        <v>276</v>
      </c>
    </row>
    <row r="131" spans="1:65" s="2" customFormat="1">
      <c r="A131" s="37"/>
      <c r="B131" s="38"/>
      <c r="C131" s="39"/>
      <c r="D131" s="191" t="s">
        <v>241</v>
      </c>
      <c r="E131" s="39"/>
      <c r="F131" s="192" t="s">
        <v>277</v>
      </c>
      <c r="G131" s="39"/>
      <c r="H131" s="39"/>
      <c r="I131" s="193"/>
      <c r="J131" s="39"/>
      <c r="K131" s="39"/>
      <c r="L131" s="42"/>
      <c r="M131" s="194"/>
      <c r="N131" s="195"/>
      <c r="O131" s="67"/>
      <c r="P131" s="67"/>
      <c r="Q131" s="67"/>
      <c r="R131" s="67"/>
      <c r="S131" s="67"/>
      <c r="T131" s="68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9" t="s">
        <v>241</v>
      </c>
      <c r="AU131" s="19" t="s">
        <v>88</v>
      </c>
    </row>
    <row r="132" spans="1:65" s="13" customFormat="1">
      <c r="B132" s="196"/>
      <c r="C132" s="197"/>
      <c r="D132" s="198" t="s">
        <v>243</v>
      </c>
      <c r="E132" s="199" t="s">
        <v>32</v>
      </c>
      <c r="F132" s="200" t="s">
        <v>244</v>
      </c>
      <c r="G132" s="197"/>
      <c r="H132" s="199" t="s">
        <v>32</v>
      </c>
      <c r="I132" s="201"/>
      <c r="J132" s="197"/>
      <c r="K132" s="197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243</v>
      </c>
      <c r="AU132" s="206" t="s">
        <v>88</v>
      </c>
      <c r="AV132" s="13" t="s">
        <v>86</v>
      </c>
      <c r="AW132" s="13" t="s">
        <v>39</v>
      </c>
      <c r="AX132" s="13" t="s">
        <v>78</v>
      </c>
      <c r="AY132" s="206" t="s">
        <v>233</v>
      </c>
    </row>
    <row r="133" spans="1:65" s="13" customFormat="1">
      <c r="B133" s="196"/>
      <c r="C133" s="197"/>
      <c r="D133" s="198" t="s">
        <v>243</v>
      </c>
      <c r="E133" s="199" t="s">
        <v>32</v>
      </c>
      <c r="F133" s="200" t="s">
        <v>278</v>
      </c>
      <c r="G133" s="197"/>
      <c r="H133" s="199" t="s">
        <v>32</v>
      </c>
      <c r="I133" s="201"/>
      <c r="J133" s="197"/>
      <c r="K133" s="197"/>
      <c r="L133" s="202"/>
      <c r="M133" s="203"/>
      <c r="N133" s="204"/>
      <c r="O133" s="204"/>
      <c r="P133" s="204"/>
      <c r="Q133" s="204"/>
      <c r="R133" s="204"/>
      <c r="S133" s="204"/>
      <c r="T133" s="205"/>
      <c r="AT133" s="206" t="s">
        <v>243</v>
      </c>
      <c r="AU133" s="206" t="s">
        <v>88</v>
      </c>
      <c r="AV133" s="13" t="s">
        <v>86</v>
      </c>
      <c r="AW133" s="13" t="s">
        <v>39</v>
      </c>
      <c r="AX133" s="13" t="s">
        <v>78</v>
      </c>
      <c r="AY133" s="206" t="s">
        <v>233</v>
      </c>
    </row>
    <row r="134" spans="1:65" s="14" customFormat="1">
      <c r="B134" s="207"/>
      <c r="C134" s="208"/>
      <c r="D134" s="198" t="s">
        <v>243</v>
      </c>
      <c r="E134" s="209" t="s">
        <v>32</v>
      </c>
      <c r="F134" s="210" t="s">
        <v>175</v>
      </c>
      <c r="G134" s="208"/>
      <c r="H134" s="211">
        <v>421.92</v>
      </c>
      <c r="I134" s="212"/>
      <c r="J134" s="208"/>
      <c r="K134" s="208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243</v>
      </c>
      <c r="AU134" s="217" t="s">
        <v>88</v>
      </c>
      <c r="AV134" s="14" t="s">
        <v>88</v>
      </c>
      <c r="AW134" s="14" t="s">
        <v>39</v>
      </c>
      <c r="AX134" s="14" t="s">
        <v>78</v>
      </c>
      <c r="AY134" s="217" t="s">
        <v>233</v>
      </c>
    </row>
    <row r="135" spans="1:65" s="15" customFormat="1">
      <c r="B135" s="218"/>
      <c r="C135" s="219"/>
      <c r="D135" s="198" t="s">
        <v>243</v>
      </c>
      <c r="E135" s="220" t="s">
        <v>32</v>
      </c>
      <c r="F135" s="221" t="s">
        <v>245</v>
      </c>
      <c r="G135" s="219"/>
      <c r="H135" s="222">
        <v>421.92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243</v>
      </c>
      <c r="AU135" s="228" t="s">
        <v>88</v>
      </c>
      <c r="AV135" s="15" t="s">
        <v>239</v>
      </c>
      <c r="AW135" s="15" t="s">
        <v>39</v>
      </c>
      <c r="AX135" s="15" t="s">
        <v>86</v>
      </c>
      <c r="AY135" s="228" t="s">
        <v>233</v>
      </c>
    </row>
    <row r="136" spans="1:65" s="2" customFormat="1" ht="55.5" customHeight="1">
      <c r="A136" s="37"/>
      <c r="B136" s="38"/>
      <c r="C136" s="178" t="s">
        <v>279</v>
      </c>
      <c r="D136" s="178" t="s">
        <v>235</v>
      </c>
      <c r="E136" s="179" t="s">
        <v>280</v>
      </c>
      <c r="F136" s="180" t="s">
        <v>281</v>
      </c>
      <c r="G136" s="181" t="s">
        <v>94</v>
      </c>
      <c r="H136" s="182">
        <v>421.92</v>
      </c>
      <c r="I136" s="183"/>
      <c r="J136" s="184">
        <f>ROUND(I136*H136,2)</f>
        <v>0</v>
      </c>
      <c r="K136" s="180" t="s">
        <v>238</v>
      </c>
      <c r="L136" s="42"/>
      <c r="M136" s="185" t="s">
        <v>32</v>
      </c>
      <c r="N136" s="186" t="s">
        <v>49</v>
      </c>
      <c r="O136" s="67"/>
      <c r="P136" s="187">
        <f>O136*H136</f>
        <v>0</v>
      </c>
      <c r="Q136" s="187">
        <v>0</v>
      </c>
      <c r="R136" s="187">
        <f>Q136*H136</f>
        <v>0</v>
      </c>
      <c r="S136" s="187">
        <v>0.22</v>
      </c>
      <c r="T136" s="188">
        <f>S136*H136</f>
        <v>92.822400000000002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9" t="s">
        <v>239</v>
      </c>
      <c r="AT136" s="189" t="s">
        <v>235</v>
      </c>
      <c r="AU136" s="189" t="s">
        <v>88</v>
      </c>
      <c r="AY136" s="19" t="s">
        <v>233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9" t="s">
        <v>86</v>
      </c>
      <c r="BK136" s="190">
        <f>ROUND(I136*H136,2)</f>
        <v>0</v>
      </c>
      <c r="BL136" s="19" t="s">
        <v>239</v>
      </c>
      <c r="BM136" s="189" t="s">
        <v>282</v>
      </c>
    </row>
    <row r="137" spans="1:65" s="2" customFormat="1">
      <c r="A137" s="37"/>
      <c r="B137" s="38"/>
      <c r="C137" s="39"/>
      <c r="D137" s="191" t="s">
        <v>241</v>
      </c>
      <c r="E137" s="39"/>
      <c r="F137" s="192" t="s">
        <v>283</v>
      </c>
      <c r="G137" s="39"/>
      <c r="H137" s="39"/>
      <c r="I137" s="193"/>
      <c r="J137" s="39"/>
      <c r="K137" s="39"/>
      <c r="L137" s="42"/>
      <c r="M137" s="194"/>
      <c r="N137" s="195"/>
      <c r="O137" s="67"/>
      <c r="P137" s="67"/>
      <c r="Q137" s="67"/>
      <c r="R137" s="67"/>
      <c r="S137" s="67"/>
      <c r="T137" s="68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9" t="s">
        <v>241</v>
      </c>
      <c r="AU137" s="19" t="s">
        <v>88</v>
      </c>
    </row>
    <row r="138" spans="1:65" s="13" customFormat="1">
      <c r="B138" s="196"/>
      <c r="C138" s="197"/>
      <c r="D138" s="198" t="s">
        <v>243</v>
      </c>
      <c r="E138" s="199" t="s">
        <v>32</v>
      </c>
      <c r="F138" s="200" t="s">
        <v>244</v>
      </c>
      <c r="G138" s="197"/>
      <c r="H138" s="199" t="s">
        <v>32</v>
      </c>
      <c r="I138" s="201"/>
      <c r="J138" s="197"/>
      <c r="K138" s="197"/>
      <c r="L138" s="202"/>
      <c r="M138" s="203"/>
      <c r="N138" s="204"/>
      <c r="O138" s="204"/>
      <c r="P138" s="204"/>
      <c r="Q138" s="204"/>
      <c r="R138" s="204"/>
      <c r="S138" s="204"/>
      <c r="T138" s="205"/>
      <c r="AT138" s="206" t="s">
        <v>243</v>
      </c>
      <c r="AU138" s="206" t="s">
        <v>88</v>
      </c>
      <c r="AV138" s="13" t="s">
        <v>86</v>
      </c>
      <c r="AW138" s="13" t="s">
        <v>39</v>
      </c>
      <c r="AX138" s="13" t="s">
        <v>78</v>
      </c>
      <c r="AY138" s="206" t="s">
        <v>233</v>
      </c>
    </row>
    <row r="139" spans="1:65" s="13" customFormat="1">
      <c r="B139" s="196"/>
      <c r="C139" s="197"/>
      <c r="D139" s="198" t="s">
        <v>243</v>
      </c>
      <c r="E139" s="199" t="s">
        <v>32</v>
      </c>
      <c r="F139" s="200" t="s">
        <v>284</v>
      </c>
      <c r="G139" s="197"/>
      <c r="H139" s="199" t="s">
        <v>32</v>
      </c>
      <c r="I139" s="201"/>
      <c r="J139" s="197"/>
      <c r="K139" s="197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243</v>
      </c>
      <c r="AU139" s="206" t="s">
        <v>88</v>
      </c>
      <c r="AV139" s="13" t="s">
        <v>86</v>
      </c>
      <c r="AW139" s="13" t="s">
        <v>39</v>
      </c>
      <c r="AX139" s="13" t="s">
        <v>78</v>
      </c>
      <c r="AY139" s="206" t="s">
        <v>233</v>
      </c>
    </row>
    <row r="140" spans="1:65" s="14" customFormat="1">
      <c r="B140" s="207"/>
      <c r="C140" s="208"/>
      <c r="D140" s="198" t="s">
        <v>243</v>
      </c>
      <c r="E140" s="209" t="s">
        <v>32</v>
      </c>
      <c r="F140" s="210" t="s">
        <v>175</v>
      </c>
      <c r="G140" s="208"/>
      <c r="H140" s="211">
        <v>421.92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243</v>
      </c>
      <c r="AU140" s="217" t="s">
        <v>88</v>
      </c>
      <c r="AV140" s="14" t="s">
        <v>88</v>
      </c>
      <c r="AW140" s="14" t="s">
        <v>39</v>
      </c>
      <c r="AX140" s="14" t="s">
        <v>78</v>
      </c>
      <c r="AY140" s="217" t="s">
        <v>233</v>
      </c>
    </row>
    <row r="141" spans="1:65" s="15" customFormat="1">
      <c r="B141" s="218"/>
      <c r="C141" s="219"/>
      <c r="D141" s="198" t="s">
        <v>243</v>
      </c>
      <c r="E141" s="220" t="s">
        <v>32</v>
      </c>
      <c r="F141" s="221" t="s">
        <v>245</v>
      </c>
      <c r="G141" s="219"/>
      <c r="H141" s="222">
        <v>421.92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243</v>
      </c>
      <c r="AU141" s="228" t="s">
        <v>88</v>
      </c>
      <c r="AV141" s="15" t="s">
        <v>239</v>
      </c>
      <c r="AW141" s="15" t="s">
        <v>39</v>
      </c>
      <c r="AX141" s="15" t="s">
        <v>86</v>
      </c>
      <c r="AY141" s="228" t="s">
        <v>233</v>
      </c>
    </row>
    <row r="142" spans="1:65" s="2" customFormat="1" ht="44.25" customHeight="1">
      <c r="A142" s="37"/>
      <c r="B142" s="38"/>
      <c r="C142" s="178" t="s">
        <v>285</v>
      </c>
      <c r="D142" s="178" t="s">
        <v>235</v>
      </c>
      <c r="E142" s="179" t="s">
        <v>286</v>
      </c>
      <c r="F142" s="180" t="s">
        <v>287</v>
      </c>
      <c r="G142" s="181" t="s">
        <v>94</v>
      </c>
      <c r="H142" s="182">
        <v>37.39</v>
      </c>
      <c r="I142" s="183"/>
      <c r="J142" s="184">
        <f>ROUND(I142*H142,2)</f>
        <v>0</v>
      </c>
      <c r="K142" s="180" t="s">
        <v>238</v>
      </c>
      <c r="L142" s="42"/>
      <c r="M142" s="185" t="s">
        <v>32</v>
      </c>
      <c r="N142" s="186" t="s">
        <v>49</v>
      </c>
      <c r="O142" s="67"/>
      <c r="P142" s="187">
        <f>O142*H142</f>
        <v>0</v>
      </c>
      <c r="Q142" s="187">
        <v>3.0000000000000001E-5</v>
      </c>
      <c r="R142" s="187">
        <f>Q142*H142</f>
        <v>1.1217E-3</v>
      </c>
      <c r="S142" s="187">
        <v>9.1999999999999998E-2</v>
      </c>
      <c r="T142" s="188">
        <f>S142*H142</f>
        <v>3.43988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9" t="s">
        <v>239</v>
      </c>
      <c r="AT142" s="189" t="s">
        <v>235</v>
      </c>
      <c r="AU142" s="189" t="s">
        <v>88</v>
      </c>
      <c r="AY142" s="19" t="s">
        <v>233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9" t="s">
        <v>86</v>
      </c>
      <c r="BK142" s="190">
        <f>ROUND(I142*H142,2)</f>
        <v>0</v>
      </c>
      <c r="BL142" s="19" t="s">
        <v>239</v>
      </c>
      <c r="BM142" s="189" t="s">
        <v>288</v>
      </c>
    </row>
    <row r="143" spans="1:65" s="2" customFormat="1">
      <c r="A143" s="37"/>
      <c r="B143" s="38"/>
      <c r="C143" s="39"/>
      <c r="D143" s="191" t="s">
        <v>241</v>
      </c>
      <c r="E143" s="39"/>
      <c r="F143" s="192" t="s">
        <v>289</v>
      </c>
      <c r="G143" s="39"/>
      <c r="H143" s="39"/>
      <c r="I143" s="193"/>
      <c r="J143" s="39"/>
      <c r="K143" s="39"/>
      <c r="L143" s="42"/>
      <c r="M143" s="194"/>
      <c r="N143" s="195"/>
      <c r="O143" s="67"/>
      <c r="P143" s="67"/>
      <c r="Q143" s="67"/>
      <c r="R143" s="67"/>
      <c r="S143" s="67"/>
      <c r="T143" s="68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9" t="s">
        <v>241</v>
      </c>
      <c r="AU143" s="19" t="s">
        <v>88</v>
      </c>
    </row>
    <row r="144" spans="1:65" s="13" customFormat="1">
      <c r="B144" s="196"/>
      <c r="C144" s="197"/>
      <c r="D144" s="198" t="s">
        <v>243</v>
      </c>
      <c r="E144" s="199" t="s">
        <v>32</v>
      </c>
      <c r="F144" s="200" t="s">
        <v>244</v>
      </c>
      <c r="G144" s="197"/>
      <c r="H144" s="199" t="s">
        <v>32</v>
      </c>
      <c r="I144" s="201"/>
      <c r="J144" s="197"/>
      <c r="K144" s="197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243</v>
      </c>
      <c r="AU144" s="206" t="s">
        <v>88</v>
      </c>
      <c r="AV144" s="13" t="s">
        <v>86</v>
      </c>
      <c r="AW144" s="13" t="s">
        <v>39</v>
      </c>
      <c r="AX144" s="13" t="s">
        <v>78</v>
      </c>
      <c r="AY144" s="206" t="s">
        <v>233</v>
      </c>
    </row>
    <row r="145" spans="1:65" s="13" customFormat="1">
      <c r="B145" s="196"/>
      <c r="C145" s="197"/>
      <c r="D145" s="198" t="s">
        <v>243</v>
      </c>
      <c r="E145" s="199" t="s">
        <v>32</v>
      </c>
      <c r="F145" s="200" t="s">
        <v>278</v>
      </c>
      <c r="G145" s="197"/>
      <c r="H145" s="199" t="s">
        <v>32</v>
      </c>
      <c r="I145" s="201"/>
      <c r="J145" s="197"/>
      <c r="K145" s="197"/>
      <c r="L145" s="202"/>
      <c r="M145" s="203"/>
      <c r="N145" s="204"/>
      <c r="O145" s="204"/>
      <c r="P145" s="204"/>
      <c r="Q145" s="204"/>
      <c r="R145" s="204"/>
      <c r="S145" s="204"/>
      <c r="T145" s="205"/>
      <c r="AT145" s="206" t="s">
        <v>243</v>
      </c>
      <c r="AU145" s="206" t="s">
        <v>88</v>
      </c>
      <c r="AV145" s="13" t="s">
        <v>86</v>
      </c>
      <c r="AW145" s="13" t="s">
        <v>39</v>
      </c>
      <c r="AX145" s="13" t="s">
        <v>78</v>
      </c>
      <c r="AY145" s="206" t="s">
        <v>233</v>
      </c>
    </row>
    <row r="146" spans="1:65" s="14" customFormat="1">
      <c r="B146" s="207"/>
      <c r="C146" s="208"/>
      <c r="D146" s="198" t="s">
        <v>243</v>
      </c>
      <c r="E146" s="209" t="s">
        <v>32</v>
      </c>
      <c r="F146" s="210" t="s">
        <v>178</v>
      </c>
      <c r="G146" s="208"/>
      <c r="H146" s="211">
        <v>37.39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243</v>
      </c>
      <c r="AU146" s="217" t="s">
        <v>88</v>
      </c>
      <c r="AV146" s="14" t="s">
        <v>88</v>
      </c>
      <c r="AW146" s="14" t="s">
        <v>39</v>
      </c>
      <c r="AX146" s="14" t="s">
        <v>78</v>
      </c>
      <c r="AY146" s="217" t="s">
        <v>233</v>
      </c>
    </row>
    <row r="147" spans="1:65" s="15" customFormat="1">
      <c r="B147" s="218"/>
      <c r="C147" s="219"/>
      <c r="D147" s="198" t="s">
        <v>243</v>
      </c>
      <c r="E147" s="220" t="s">
        <v>32</v>
      </c>
      <c r="F147" s="221" t="s">
        <v>245</v>
      </c>
      <c r="G147" s="219"/>
      <c r="H147" s="222">
        <v>37.39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243</v>
      </c>
      <c r="AU147" s="228" t="s">
        <v>88</v>
      </c>
      <c r="AV147" s="15" t="s">
        <v>239</v>
      </c>
      <c r="AW147" s="15" t="s">
        <v>39</v>
      </c>
      <c r="AX147" s="15" t="s">
        <v>86</v>
      </c>
      <c r="AY147" s="228" t="s">
        <v>233</v>
      </c>
    </row>
    <row r="148" spans="1:65" s="2" customFormat="1" ht="44.25" customHeight="1">
      <c r="A148" s="37"/>
      <c r="B148" s="38"/>
      <c r="C148" s="178" t="s">
        <v>290</v>
      </c>
      <c r="D148" s="178" t="s">
        <v>235</v>
      </c>
      <c r="E148" s="179" t="s">
        <v>291</v>
      </c>
      <c r="F148" s="180" t="s">
        <v>292</v>
      </c>
      <c r="G148" s="181" t="s">
        <v>94</v>
      </c>
      <c r="H148" s="182">
        <v>37.39</v>
      </c>
      <c r="I148" s="183"/>
      <c r="J148" s="184">
        <f>ROUND(I148*H148,2)</f>
        <v>0</v>
      </c>
      <c r="K148" s="180" t="s">
        <v>238</v>
      </c>
      <c r="L148" s="42"/>
      <c r="M148" s="185" t="s">
        <v>32</v>
      </c>
      <c r="N148" s="186" t="s">
        <v>49</v>
      </c>
      <c r="O148" s="67"/>
      <c r="P148" s="187">
        <f>O148*H148</f>
        <v>0</v>
      </c>
      <c r="Q148" s="187">
        <v>4.0000000000000003E-5</v>
      </c>
      <c r="R148" s="187">
        <f>Q148*H148</f>
        <v>1.4956000000000001E-3</v>
      </c>
      <c r="S148" s="187">
        <v>0.115</v>
      </c>
      <c r="T148" s="188">
        <f>S148*H148</f>
        <v>4.2998500000000002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9" t="s">
        <v>239</v>
      </c>
      <c r="AT148" s="189" t="s">
        <v>235</v>
      </c>
      <c r="AU148" s="189" t="s">
        <v>88</v>
      </c>
      <c r="AY148" s="19" t="s">
        <v>233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9" t="s">
        <v>86</v>
      </c>
      <c r="BK148" s="190">
        <f>ROUND(I148*H148,2)</f>
        <v>0</v>
      </c>
      <c r="BL148" s="19" t="s">
        <v>239</v>
      </c>
      <c r="BM148" s="189" t="s">
        <v>293</v>
      </c>
    </row>
    <row r="149" spans="1:65" s="2" customFormat="1">
      <c r="A149" s="37"/>
      <c r="B149" s="38"/>
      <c r="C149" s="39"/>
      <c r="D149" s="191" t="s">
        <v>241</v>
      </c>
      <c r="E149" s="39"/>
      <c r="F149" s="192" t="s">
        <v>294</v>
      </c>
      <c r="G149" s="39"/>
      <c r="H149" s="39"/>
      <c r="I149" s="193"/>
      <c r="J149" s="39"/>
      <c r="K149" s="39"/>
      <c r="L149" s="42"/>
      <c r="M149" s="194"/>
      <c r="N149" s="195"/>
      <c r="O149" s="67"/>
      <c r="P149" s="67"/>
      <c r="Q149" s="67"/>
      <c r="R149" s="67"/>
      <c r="S149" s="67"/>
      <c r="T149" s="68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9" t="s">
        <v>241</v>
      </c>
      <c r="AU149" s="19" t="s">
        <v>88</v>
      </c>
    </row>
    <row r="150" spans="1:65" s="13" customFormat="1">
      <c r="B150" s="196"/>
      <c r="C150" s="197"/>
      <c r="D150" s="198" t="s">
        <v>243</v>
      </c>
      <c r="E150" s="199" t="s">
        <v>32</v>
      </c>
      <c r="F150" s="200" t="s">
        <v>244</v>
      </c>
      <c r="G150" s="197"/>
      <c r="H150" s="199" t="s">
        <v>32</v>
      </c>
      <c r="I150" s="201"/>
      <c r="J150" s="197"/>
      <c r="K150" s="197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243</v>
      </c>
      <c r="AU150" s="206" t="s">
        <v>88</v>
      </c>
      <c r="AV150" s="13" t="s">
        <v>86</v>
      </c>
      <c r="AW150" s="13" t="s">
        <v>39</v>
      </c>
      <c r="AX150" s="13" t="s">
        <v>78</v>
      </c>
      <c r="AY150" s="206" t="s">
        <v>233</v>
      </c>
    </row>
    <row r="151" spans="1:65" s="13" customFormat="1">
      <c r="B151" s="196"/>
      <c r="C151" s="197"/>
      <c r="D151" s="198" t="s">
        <v>243</v>
      </c>
      <c r="E151" s="199" t="s">
        <v>32</v>
      </c>
      <c r="F151" s="200" t="s">
        <v>284</v>
      </c>
      <c r="G151" s="197"/>
      <c r="H151" s="199" t="s">
        <v>32</v>
      </c>
      <c r="I151" s="201"/>
      <c r="J151" s="197"/>
      <c r="K151" s="197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243</v>
      </c>
      <c r="AU151" s="206" t="s">
        <v>88</v>
      </c>
      <c r="AV151" s="13" t="s">
        <v>86</v>
      </c>
      <c r="AW151" s="13" t="s">
        <v>39</v>
      </c>
      <c r="AX151" s="13" t="s">
        <v>78</v>
      </c>
      <c r="AY151" s="206" t="s">
        <v>233</v>
      </c>
    </row>
    <row r="152" spans="1:65" s="14" customFormat="1">
      <c r="B152" s="207"/>
      <c r="C152" s="208"/>
      <c r="D152" s="198" t="s">
        <v>243</v>
      </c>
      <c r="E152" s="209" t="s">
        <v>32</v>
      </c>
      <c r="F152" s="210" t="s">
        <v>178</v>
      </c>
      <c r="G152" s="208"/>
      <c r="H152" s="211">
        <v>37.39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243</v>
      </c>
      <c r="AU152" s="217" t="s">
        <v>88</v>
      </c>
      <c r="AV152" s="14" t="s">
        <v>88</v>
      </c>
      <c r="AW152" s="14" t="s">
        <v>39</v>
      </c>
      <c r="AX152" s="14" t="s">
        <v>78</v>
      </c>
      <c r="AY152" s="217" t="s">
        <v>233</v>
      </c>
    </row>
    <row r="153" spans="1:65" s="15" customFormat="1">
      <c r="B153" s="218"/>
      <c r="C153" s="219"/>
      <c r="D153" s="198" t="s">
        <v>243</v>
      </c>
      <c r="E153" s="220" t="s">
        <v>32</v>
      </c>
      <c r="F153" s="221" t="s">
        <v>245</v>
      </c>
      <c r="G153" s="219"/>
      <c r="H153" s="222">
        <v>37.39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243</v>
      </c>
      <c r="AU153" s="228" t="s">
        <v>88</v>
      </c>
      <c r="AV153" s="15" t="s">
        <v>239</v>
      </c>
      <c r="AW153" s="15" t="s">
        <v>39</v>
      </c>
      <c r="AX153" s="15" t="s">
        <v>86</v>
      </c>
      <c r="AY153" s="228" t="s">
        <v>233</v>
      </c>
    </row>
    <row r="154" spans="1:65" s="2" customFormat="1" ht="49.05" customHeight="1">
      <c r="A154" s="37"/>
      <c r="B154" s="38"/>
      <c r="C154" s="178" t="s">
        <v>295</v>
      </c>
      <c r="D154" s="178" t="s">
        <v>235</v>
      </c>
      <c r="E154" s="179" t="s">
        <v>296</v>
      </c>
      <c r="F154" s="180" t="s">
        <v>297</v>
      </c>
      <c r="G154" s="181" t="s">
        <v>144</v>
      </c>
      <c r="H154" s="182">
        <v>110.07</v>
      </c>
      <c r="I154" s="183"/>
      <c r="J154" s="184">
        <f>ROUND(I154*H154,2)</f>
        <v>0</v>
      </c>
      <c r="K154" s="180" t="s">
        <v>238</v>
      </c>
      <c r="L154" s="42"/>
      <c r="M154" s="185" t="s">
        <v>32</v>
      </c>
      <c r="N154" s="186" t="s">
        <v>49</v>
      </c>
      <c r="O154" s="67"/>
      <c r="P154" s="187">
        <f>O154*H154</f>
        <v>0</v>
      </c>
      <c r="Q154" s="187">
        <v>0</v>
      </c>
      <c r="R154" s="187">
        <f>Q154*H154</f>
        <v>0</v>
      </c>
      <c r="S154" s="187">
        <v>0.20499999999999999</v>
      </c>
      <c r="T154" s="188">
        <f>S154*H154</f>
        <v>22.564349999999997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9" t="s">
        <v>239</v>
      </c>
      <c r="AT154" s="189" t="s">
        <v>235</v>
      </c>
      <c r="AU154" s="189" t="s">
        <v>88</v>
      </c>
      <c r="AY154" s="19" t="s">
        <v>233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9" t="s">
        <v>86</v>
      </c>
      <c r="BK154" s="190">
        <f>ROUND(I154*H154,2)</f>
        <v>0</v>
      </c>
      <c r="BL154" s="19" t="s">
        <v>239</v>
      </c>
      <c r="BM154" s="189" t="s">
        <v>298</v>
      </c>
    </row>
    <row r="155" spans="1:65" s="2" customFormat="1">
      <c r="A155" s="37"/>
      <c r="B155" s="38"/>
      <c r="C155" s="39"/>
      <c r="D155" s="191" t="s">
        <v>241</v>
      </c>
      <c r="E155" s="39"/>
      <c r="F155" s="192" t="s">
        <v>299</v>
      </c>
      <c r="G155" s="39"/>
      <c r="H155" s="39"/>
      <c r="I155" s="193"/>
      <c r="J155" s="39"/>
      <c r="K155" s="39"/>
      <c r="L155" s="42"/>
      <c r="M155" s="194"/>
      <c r="N155" s="195"/>
      <c r="O155" s="67"/>
      <c r="P155" s="67"/>
      <c r="Q155" s="67"/>
      <c r="R155" s="67"/>
      <c r="S155" s="67"/>
      <c r="T155" s="68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9" t="s">
        <v>241</v>
      </c>
      <c r="AU155" s="19" t="s">
        <v>88</v>
      </c>
    </row>
    <row r="156" spans="1:65" s="13" customFormat="1">
      <c r="B156" s="196"/>
      <c r="C156" s="197"/>
      <c r="D156" s="198" t="s">
        <v>243</v>
      </c>
      <c r="E156" s="199" t="s">
        <v>32</v>
      </c>
      <c r="F156" s="200" t="s">
        <v>244</v>
      </c>
      <c r="G156" s="197"/>
      <c r="H156" s="199" t="s">
        <v>32</v>
      </c>
      <c r="I156" s="201"/>
      <c r="J156" s="197"/>
      <c r="K156" s="197"/>
      <c r="L156" s="202"/>
      <c r="M156" s="203"/>
      <c r="N156" s="204"/>
      <c r="O156" s="204"/>
      <c r="P156" s="204"/>
      <c r="Q156" s="204"/>
      <c r="R156" s="204"/>
      <c r="S156" s="204"/>
      <c r="T156" s="205"/>
      <c r="AT156" s="206" t="s">
        <v>243</v>
      </c>
      <c r="AU156" s="206" t="s">
        <v>88</v>
      </c>
      <c r="AV156" s="13" t="s">
        <v>86</v>
      </c>
      <c r="AW156" s="13" t="s">
        <v>39</v>
      </c>
      <c r="AX156" s="13" t="s">
        <v>78</v>
      </c>
      <c r="AY156" s="206" t="s">
        <v>233</v>
      </c>
    </row>
    <row r="157" spans="1:65" s="14" customFormat="1">
      <c r="B157" s="207"/>
      <c r="C157" s="208"/>
      <c r="D157" s="198" t="s">
        <v>243</v>
      </c>
      <c r="E157" s="209" t="s">
        <v>32</v>
      </c>
      <c r="F157" s="210" t="s">
        <v>192</v>
      </c>
      <c r="G157" s="208"/>
      <c r="H157" s="211">
        <v>105.53</v>
      </c>
      <c r="I157" s="212"/>
      <c r="J157" s="208"/>
      <c r="K157" s="208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243</v>
      </c>
      <c r="AU157" s="217" t="s">
        <v>88</v>
      </c>
      <c r="AV157" s="14" t="s">
        <v>88</v>
      </c>
      <c r="AW157" s="14" t="s">
        <v>39</v>
      </c>
      <c r="AX157" s="14" t="s">
        <v>78</v>
      </c>
      <c r="AY157" s="217" t="s">
        <v>233</v>
      </c>
    </row>
    <row r="158" spans="1:65" s="14" customFormat="1">
      <c r="B158" s="207"/>
      <c r="C158" s="208"/>
      <c r="D158" s="198" t="s">
        <v>243</v>
      </c>
      <c r="E158" s="209" t="s">
        <v>32</v>
      </c>
      <c r="F158" s="210" t="s">
        <v>195</v>
      </c>
      <c r="G158" s="208"/>
      <c r="H158" s="211">
        <v>4.54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243</v>
      </c>
      <c r="AU158" s="217" t="s">
        <v>88</v>
      </c>
      <c r="AV158" s="14" t="s">
        <v>88</v>
      </c>
      <c r="AW158" s="14" t="s">
        <v>39</v>
      </c>
      <c r="AX158" s="14" t="s">
        <v>78</v>
      </c>
      <c r="AY158" s="217" t="s">
        <v>233</v>
      </c>
    </row>
    <row r="159" spans="1:65" s="15" customFormat="1">
      <c r="B159" s="218"/>
      <c r="C159" s="219"/>
      <c r="D159" s="198" t="s">
        <v>243</v>
      </c>
      <c r="E159" s="220" t="s">
        <v>32</v>
      </c>
      <c r="F159" s="221" t="s">
        <v>245</v>
      </c>
      <c r="G159" s="219"/>
      <c r="H159" s="222">
        <v>110.07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243</v>
      </c>
      <c r="AU159" s="228" t="s">
        <v>88</v>
      </c>
      <c r="AV159" s="15" t="s">
        <v>239</v>
      </c>
      <c r="AW159" s="15" t="s">
        <v>39</v>
      </c>
      <c r="AX159" s="15" t="s">
        <v>86</v>
      </c>
      <c r="AY159" s="228" t="s">
        <v>233</v>
      </c>
    </row>
    <row r="160" spans="1:65" s="2" customFormat="1" ht="37.799999999999997" customHeight="1">
      <c r="A160" s="37"/>
      <c r="B160" s="38"/>
      <c r="C160" s="178" t="s">
        <v>300</v>
      </c>
      <c r="D160" s="178" t="s">
        <v>235</v>
      </c>
      <c r="E160" s="179" t="s">
        <v>301</v>
      </c>
      <c r="F160" s="180" t="s">
        <v>302</v>
      </c>
      <c r="G160" s="181" t="s">
        <v>144</v>
      </c>
      <c r="H160" s="182">
        <v>31.96</v>
      </c>
      <c r="I160" s="183"/>
      <c r="J160" s="184">
        <f>ROUND(I160*H160,2)</f>
        <v>0</v>
      </c>
      <c r="K160" s="180" t="s">
        <v>238</v>
      </c>
      <c r="L160" s="42"/>
      <c r="M160" s="185" t="s">
        <v>32</v>
      </c>
      <c r="N160" s="186" t="s">
        <v>49</v>
      </c>
      <c r="O160" s="67"/>
      <c r="P160" s="187">
        <f>O160*H160</f>
        <v>0</v>
      </c>
      <c r="Q160" s="187">
        <v>0</v>
      </c>
      <c r="R160" s="187">
        <f>Q160*H160</f>
        <v>0</v>
      </c>
      <c r="S160" s="187">
        <v>0.04</v>
      </c>
      <c r="T160" s="188">
        <f>S160*H160</f>
        <v>1.2784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9" t="s">
        <v>239</v>
      </c>
      <c r="AT160" s="189" t="s">
        <v>235</v>
      </c>
      <c r="AU160" s="189" t="s">
        <v>88</v>
      </c>
      <c r="AY160" s="19" t="s">
        <v>233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9" t="s">
        <v>86</v>
      </c>
      <c r="BK160" s="190">
        <f>ROUND(I160*H160,2)</f>
        <v>0</v>
      </c>
      <c r="BL160" s="19" t="s">
        <v>239</v>
      </c>
      <c r="BM160" s="189" t="s">
        <v>303</v>
      </c>
    </row>
    <row r="161" spans="1:65" s="2" customFormat="1">
      <c r="A161" s="37"/>
      <c r="B161" s="38"/>
      <c r="C161" s="39"/>
      <c r="D161" s="191" t="s">
        <v>241</v>
      </c>
      <c r="E161" s="39"/>
      <c r="F161" s="192" t="s">
        <v>304</v>
      </c>
      <c r="G161" s="39"/>
      <c r="H161" s="39"/>
      <c r="I161" s="193"/>
      <c r="J161" s="39"/>
      <c r="K161" s="39"/>
      <c r="L161" s="42"/>
      <c r="M161" s="194"/>
      <c r="N161" s="195"/>
      <c r="O161" s="67"/>
      <c r="P161" s="67"/>
      <c r="Q161" s="67"/>
      <c r="R161" s="67"/>
      <c r="S161" s="67"/>
      <c r="T161" s="68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9" t="s">
        <v>241</v>
      </c>
      <c r="AU161" s="19" t="s">
        <v>88</v>
      </c>
    </row>
    <row r="162" spans="1:65" s="13" customFormat="1">
      <c r="B162" s="196"/>
      <c r="C162" s="197"/>
      <c r="D162" s="198" t="s">
        <v>243</v>
      </c>
      <c r="E162" s="199" t="s">
        <v>32</v>
      </c>
      <c r="F162" s="200" t="s">
        <v>244</v>
      </c>
      <c r="G162" s="197"/>
      <c r="H162" s="199" t="s">
        <v>32</v>
      </c>
      <c r="I162" s="201"/>
      <c r="J162" s="197"/>
      <c r="K162" s="197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243</v>
      </c>
      <c r="AU162" s="206" t="s">
        <v>88</v>
      </c>
      <c r="AV162" s="13" t="s">
        <v>86</v>
      </c>
      <c r="AW162" s="13" t="s">
        <v>39</v>
      </c>
      <c r="AX162" s="13" t="s">
        <v>78</v>
      </c>
      <c r="AY162" s="206" t="s">
        <v>233</v>
      </c>
    </row>
    <row r="163" spans="1:65" s="14" customFormat="1">
      <c r="B163" s="207"/>
      <c r="C163" s="208"/>
      <c r="D163" s="198" t="s">
        <v>243</v>
      </c>
      <c r="E163" s="209" t="s">
        <v>32</v>
      </c>
      <c r="F163" s="210" t="s">
        <v>198</v>
      </c>
      <c r="G163" s="208"/>
      <c r="H163" s="211">
        <v>31.96</v>
      </c>
      <c r="I163" s="212"/>
      <c r="J163" s="208"/>
      <c r="K163" s="208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243</v>
      </c>
      <c r="AU163" s="217" t="s">
        <v>88</v>
      </c>
      <c r="AV163" s="14" t="s">
        <v>88</v>
      </c>
      <c r="AW163" s="14" t="s">
        <v>39</v>
      </c>
      <c r="AX163" s="14" t="s">
        <v>78</v>
      </c>
      <c r="AY163" s="217" t="s">
        <v>233</v>
      </c>
    </row>
    <row r="164" spans="1:65" s="15" customFormat="1">
      <c r="B164" s="218"/>
      <c r="C164" s="219"/>
      <c r="D164" s="198" t="s">
        <v>243</v>
      </c>
      <c r="E164" s="220" t="s">
        <v>32</v>
      </c>
      <c r="F164" s="221" t="s">
        <v>245</v>
      </c>
      <c r="G164" s="219"/>
      <c r="H164" s="222">
        <v>31.96</v>
      </c>
      <c r="I164" s="223"/>
      <c r="J164" s="219"/>
      <c r="K164" s="219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243</v>
      </c>
      <c r="AU164" s="228" t="s">
        <v>88</v>
      </c>
      <c r="AV164" s="15" t="s">
        <v>239</v>
      </c>
      <c r="AW164" s="15" t="s">
        <v>39</v>
      </c>
      <c r="AX164" s="15" t="s">
        <v>86</v>
      </c>
      <c r="AY164" s="228" t="s">
        <v>233</v>
      </c>
    </row>
    <row r="165" spans="1:65" s="2" customFormat="1" ht="24.15" customHeight="1">
      <c r="A165" s="37"/>
      <c r="B165" s="38"/>
      <c r="C165" s="178" t="s">
        <v>305</v>
      </c>
      <c r="D165" s="178" t="s">
        <v>235</v>
      </c>
      <c r="E165" s="179" t="s">
        <v>306</v>
      </c>
      <c r="F165" s="180" t="s">
        <v>307</v>
      </c>
      <c r="G165" s="181" t="s">
        <v>94</v>
      </c>
      <c r="H165" s="182">
        <v>34.280999999999999</v>
      </c>
      <c r="I165" s="183"/>
      <c r="J165" s="184">
        <f>ROUND(I165*H165,2)</f>
        <v>0</v>
      </c>
      <c r="K165" s="180" t="s">
        <v>238</v>
      </c>
      <c r="L165" s="42"/>
      <c r="M165" s="185" t="s">
        <v>32</v>
      </c>
      <c r="N165" s="186" t="s">
        <v>49</v>
      </c>
      <c r="O165" s="67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9" t="s">
        <v>239</v>
      </c>
      <c r="AT165" s="189" t="s">
        <v>235</v>
      </c>
      <c r="AU165" s="189" t="s">
        <v>88</v>
      </c>
      <c r="AY165" s="19" t="s">
        <v>233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9" t="s">
        <v>86</v>
      </c>
      <c r="BK165" s="190">
        <f>ROUND(I165*H165,2)</f>
        <v>0</v>
      </c>
      <c r="BL165" s="19" t="s">
        <v>239</v>
      </c>
      <c r="BM165" s="189" t="s">
        <v>308</v>
      </c>
    </row>
    <row r="166" spans="1:65" s="2" customFormat="1">
      <c r="A166" s="37"/>
      <c r="B166" s="38"/>
      <c r="C166" s="39"/>
      <c r="D166" s="191" t="s">
        <v>241</v>
      </c>
      <c r="E166" s="39"/>
      <c r="F166" s="192" t="s">
        <v>309</v>
      </c>
      <c r="G166" s="39"/>
      <c r="H166" s="39"/>
      <c r="I166" s="193"/>
      <c r="J166" s="39"/>
      <c r="K166" s="39"/>
      <c r="L166" s="42"/>
      <c r="M166" s="194"/>
      <c r="N166" s="195"/>
      <c r="O166" s="67"/>
      <c r="P166" s="67"/>
      <c r="Q166" s="67"/>
      <c r="R166" s="67"/>
      <c r="S166" s="67"/>
      <c r="T166" s="68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9" t="s">
        <v>241</v>
      </c>
      <c r="AU166" s="19" t="s">
        <v>88</v>
      </c>
    </row>
    <row r="167" spans="1:65" s="13" customFormat="1">
      <c r="B167" s="196"/>
      <c r="C167" s="197"/>
      <c r="D167" s="198" t="s">
        <v>243</v>
      </c>
      <c r="E167" s="199" t="s">
        <v>32</v>
      </c>
      <c r="F167" s="200" t="s">
        <v>244</v>
      </c>
      <c r="G167" s="197"/>
      <c r="H167" s="199" t="s">
        <v>32</v>
      </c>
      <c r="I167" s="201"/>
      <c r="J167" s="197"/>
      <c r="K167" s="197"/>
      <c r="L167" s="202"/>
      <c r="M167" s="203"/>
      <c r="N167" s="204"/>
      <c r="O167" s="204"/>
      <c r="P167" s="204"/>
      <c r="Q167" s="204"/>
      <c r="R167" s="204"/>
      <c r="S167" s="204"/>
      <c r="T167" s="205"/>
      <c r="AT167" s="206" t="s">
        <v>243</v>
      </c>
      <c r="AU167" s="206" t="s">
        <v>88</v>
      </c>
      <c r="AV167" s="13" t="s">
        <v>86</v>
      </c>
      <c r="AW167" s="13" t="s">
        <v>39</v>
      </c>
      <c r="AX167" s="13" t="s">
        <v>78</v>
      </c>
      <c r="AY167" s="206" t="s">
        <v>233</v>
      </c>
    </row>
    <row r="168" spans="1:65" s="14" customFormat="1">
      <c r="B168" s="207"/>
      <c r="C168" s="208"/>
      <c r="D168" s="198" t="s">
        <v>243</v>
      </c>
      <c r="E168" s="209" t="s">
        <v>32</v>
      </c>
      <c r="F168" s="210" t="s">
        <v>310</v>
      </c>
      <c r="G168" s="208"/>
      <c r="H168" s="211">
        <v>34.280999999999999</v>
      </c>
      <c r="I168" s="212"/>
      <c r="J168" s="208"/>
      <c r="K168" s="208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243</v>
      </c>
      <c r="AU168" s="217" t="s">
        <v>88</v>
      </c>
      <c r="AV168" s="14" t="s">
        <v>88</v>
      </c>
      <c r="AW168" s="14" t="s">
        <v>39</v>
      </c>
      <c r="AX168" s="14" t="s">
        <v>78</v>
      </c>
      <c r="AY168" s="217" t="s">
        <v>233</v>
      </c>
    </row>
    <row r="169" spans="1:65" s="15" customFormat="1">
      <c r="B169" s="218"/>
      <c r="C169" s="219"/>
      <c r="D169" s="198" t="s">
        <v>243</v>
      </c>
      <c r="E169" s="220" t="s">
        <v>32</v>
      </c>
      <c r="F169" s="221" t="s">
        <v>245</v>
      </c>
      <c r="G169" s="219"/>
      <c r="H169" s="222">
        <v>34.280999999999999</v>
      </c>
      <c r="I169" s="223"/>
      <c r="J169" s="219"/>
      <c r="K169" s="219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243</v>
      </c>
      <c r="AU169" s="228" t="s">
        <v>88</v>
      </c>
      <c r="AV169" s="15" t="s">
        <v>239</v>
      </c>
      <c r="AW169" s="15" t="s">
        <v>39</v>
      </c>
      <c r="AX169" s="15" t="s">
        <v>86</v>
      </c>
      <c r="AY169" s="228" t="s">
        <v>233</v>
      </c>
    </row>
    <row r="170" spans="1:65" s="2" customFormat="1" ht="33" customHeight="1">
      <c r="A170" s="37"/>
      <c r="B170" s="38"/>
      <c r="C170" s="178" t="s">
        <v>8</v>
      </c>
      <c r="D170" s="178" t="s">
        <v>235</v>
      </c>
      <c r="E170" s="179" t="s">
        <v>311</v>
      </c>
      <c r="F170" s="180" t="s">
        <v>312</v>
      </c>
      <c r="G170" s="181" t="s">
        <v>313</v>
      </c>
      <c r="H170" s="182">
        <v>78.540000000000006</v>
      </c>
      <c r="I170" s="183"/>
      <c r="J170" s="184">
        <f>ROUND(I170*H170,2)</f>
        <v>0</v>
      </c>
      <c r="K170" s="180" t="s">
        <v>238</v>
      </c>
      <c r="L170" s="42"/>
      <c r="M170" s="185" t="s">
        <v>32</v>
      </c>
      <c r="N170" s="186" t="s">
        <v>49</v>
      </c>
      <c r="O170" s="67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9" t="s">
        <v>239</v>
      </c>
      <c r="AT170" s="189" t="s">
        <v>235</v>
      </c>
      <c r="AU170" s="189" t="s">
        <v>88</v>
      </c>
      <c r="AY170" s="19" t="s">
        <v>233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9" t="s">
        <v>86</v>
      </c>
      <c r="BK170" s="190">
        <f>ROUND(I170*H170,2)</f>
        <v>0</v>
      </c>
      <c r="BL170" s="19" t="s">
        <v>239</v>
      </c>
      <c r="BM170" s="189" t="s">
        <v>314</v>
      </c>
    </row>
    <row r="171" spans="1:65" s="2" customFormat="1">
      <c r="A171" s="37"/>
      <c r="B171" s="38"/>
      <c r="C171" s="39"/>
      <c r="D171" s="191" t="s">
        <v>241</v>
      </c>
      <c r="E171" s="39"/>
      <c r="F171" s="192" t="s">
        <v>315</v>
      </c>
      <c r="G171" s="39"/>
      <c r="H171" s="39"/>
      <c r="I171" s="193"/>
      <c r="J171" s="39"/>
      <c r="K171" s="39"/>
      <c r="L171" s="42"/>
      <c r="M171" s="194"/>
      <c r="N171" s="195"/>
      <c r="O171" s="67"/>
      <c r="P171" s="67"/>
      <c r="Q171" s="67"/>
      <c r="R171" s="67"/>
      <c r="S171" s="67"/>
      <c r="T171" s="68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9" t="s">
        <v>241</v>
      </c>
      <c r="AU171" s="19" t="s">
        <v>88</v>
      </c>
    </row>
    <row r="172" spans="1:65" s="13" customFormat="1">
      <c r="B172" s="196"/>
      <c r="C172" s="197"/>
      <c r="D172" s="198" t="s">
        <v>243</v>
      </c>
      <c r="E172" s="199" t="s">
        <v>32</v>
      </c>
      <c r="F172" s="200" t="s">
        <v>244</v>
      </c>
      <c r="G172" s="197"/>
      <c r="H172" s="199" t="s">
        <v>32</v>
      </c>
      <c r="I172" s="201"/>
      <c r="J172" s="197"/>
      <c r="K172" s="197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243</v>
      </c>
      <c r="AU172" s="206" t="s">
        <v>88</v>
      </c>
      <c r="AV172" s="13" t="s">
        <v>86</v>
      </c>
      <c r="AW172" s="13" t="s">
        <v>39</v>
      </c>
      <c r="AX172" s="13" t="s">
        <v>78</v>
      </c>
      <c r="AY172" s="206" t="s">
        <v>233</v>
      </c>
    </row>
    <row r="173" spans="1:65" s="13" customFormat="1">
      <c r="B173" s="196"/>
      <c r="C173" s="197"/>
      <c r="D173" s="198" t="s">
        <v>243</v>
      </c>
      <c r="E173" s="199" t="s">
        <v>32</v>
      </c>
      <c r="F173" s="200" t="s">
        <v>316</v>
      </c>
      <c r="G173" s="197"/>
      <c r="H173" s="199" t="s">
        <v>32</v>
      </c>
      <c r="I173" s="201"/>
      <c r="J173" s="197"/>
      <c r="K173" s="197"/>
      <c r="L173" s="202"/>
      <c r="M173" s="203"/>
      <c r="N173" s="204"/>
      <c r="O173" s="204"/>
      <c r="P173" s="204"/>
      <c r="Q173" s="204"/>
      <c r="R173" s="204"/>
      <c r="S173" s="204"/>
      <c r="T173" s="205"/>
      <c r="AT173" s="206" t="s">
        <v>243</v>
      </c>
      <c r="AU173" s="206" t="s">
        <v>88</v>
      </c>
      <c r="AV173" s="13" t="s">
        <v>86</v>
      </c>
      <c r="AW173" s="13" t="s">
        <v>39</v>
      </c>
      <c r="AX173" s="13" t="s">
        <v>78</v>
      </c>
      <c r="AY173" s="206" t="s">
        <v>233</v>
      </c>
    </row>
    <row r="174" spans="1:65" s="14" customFormat="1">
      <c r="B174" s="207"/>
      <c r="C174" s="208"/>
      <c r="D174" s="198" t="s">
        <v>243</v>
      </c>
      <c r="E174" s="209" t="s">
        <v>32</v>
      </c>
      <c r="F174" s="210" t="s">
        <v>317</v>
      </c>
      <c r="G174" s="208"/>
      <c r="H174" s="211">
        <v>78.540000000000006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243</v>
      </c>
      <c r="AU174" s="217" t="s">
        <v>88</v>
      </c>
      <c r="AV174" s="14" t="s">
        <v>88</v>
      </c>
      <c r="AW174" s="14" t="s">
        <v>39</v>
      </c>
      <c r="AX174" s="14" t="s">
        <v>78</v>
      </c>
      <c r="AY174" s="217" t="s">
        <v>233</v>
      </c>
    </row>
    <row r="175" spans="1:65" s="15" customFormat="1">
      <c r="B175" s="218"/>
      <c r="C175" s="219"/>
      <c r="D175" s="198" t="s">
        <v>243</v>
      </c>
      <c r="E175" s="220" t="s">
        <v>32</v>
      </c>
      <c r="F175" s="221" t="s">
        <v>245</v>
      </c>
      <c r="G175" s="219"/>
      <c r="H175" s="222">
        <v>78.540000000000006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243</v>
      </c>
      <c r="AU175" s="228" t="s">
        <v>88</v>
      </c>
      <c r="AV175" s="15" t="s">
        <v>239</v>
      </c>
      <c r="AW175" s="15" t="s">
        <v>39</v>
      </c>
      <c r="AX175" s="15" t="s">
        <v>86</v>
      </c>
      <c r="AY175" s="228" t="s">
        <v>233</v>
      </c>
    </row>
    <row r="176" spans="1:65" s="2" customFormat="1" ht="62.7" customHeight="1">
      <c r="A176" s="37"/>
      <c r="B176" s="38"/>
      <c r="C176" s="178" t="s">
        <v>171</v>
      </c>
      <c r="D176" s="178" t="s">
        <v>235</v>
      </c>
      <c r="E176" s="179" t="s">
        <v>318</v>
      </c>
      <c r="F176" s="180" t="s">
        <v>319</v>
      </c>
      <c r="G176" s="181" t="s">
        <v>313</v>
      </c>
      <c r="H176" s="182">
        <v>220.95500000000001</v>
      </c>
      <c r="I176" s="183"/>
      <c r="J176" s="184">
        <f>ROUND(I176*H176,2)</f>
        <v>0</v>
      </c>
      <c r="K176" s="180" t="s">
        <v>238</v>
      </c>
      <c r="L176" s="42"/>
      <c r="M176" s="185" t="s">
        <v>32</v>
      </c>
      <c r="N176" s="186" t="s">
        <v>49</v>
      </c>
      <c r="O176" s="67"/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9" t="s">
        <v>239</v>
      </c>
      <c r="AT176" s="189" t="s">
        <v>235</v>
      </c>
      <c r="AU176" s="189" t="s">
        <v>88</v>
      </c>
      <c r="AY176" s="19" t="s">
        <v>233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9" t="s">
        <v>86</v>
      </c>
      <c r="BK176" s="190">
        <f>ROUND(I176*H176,2)</f>
        <v>0</v>
      </c>
      <c r="BL176" s="19" t="s">
        <v>239</v>
      </c>
      <c r="BM176" s="189" t="s">
        <v>320</v>
      </c>
    </row>
    <row r="177" spans="1:65" s="2" customFormat="1">
      <c r="A177" s="37"/>
      <c r="B177" s="38"/>
      <c r="C177" s="39"/>
      <c r="D177" s="191" t="s">
        <v>241</v>
      </c>
      <c r="E177" s="39"/>
      <c r="F177" s="192" t="s">
        <v>321</v>
      </c>
      <c r="G177" s="39"/>
      <c r="H177" s="39"/>
      <c r="I177" s="193"/>
      <c r="J177" s="39"/>
      <c r="K177" s="39"/>
      <c r="L177" s="42"/>
      <c r="M177" s="194"/>
      <c r="N177" s="195"/>
      <c r="O177" s="67"/>
      <c r="P177" s="67"/>
      <c r="Q177" s="67"/>
      <c r="R177" s="67"/>
      <c r="S177" s="67"/>
      <c r="T177" s="68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9" t="s">
        <v>241</v>
      </c>
      <c r="AU177" s="19" t="s">
        <v>88</v>
      </c>
    </row>
    <row r="178" spans="1:65" s="13" customFormat="1" ht="20.399999999999999">
      <c r="B178" s="196"/>
      <c r="C178" s="197"/>
      <c r="D178" s="198" t="s">
        <v>243</v>
      </c>
      <c r="E178" s="199" t="s">
        <v>32</v>
      </c>
      <c r="F178" s="200" t="s">
        <v>322</v>
      </c>
      <c r="G178" s="197"/>
      <c r="H178" s="199" t="s">
        <v>32</v>
      </c>
      <c r="I178" s="201"/>
      <c r="J178" s="197"/>
      <c r="K178" s="197"/>
      <c r="L178" s="202"/>
      <c r="M178" s="203"/>
      <c r="N178" s="204"/>
      <c r="O178" s="204"/>
      <c r="P178" s="204"/>
      <c r="Q178" s="204"/>
      <c r="R178" s="204"/>
      <c r="S178" s="204"/>
      <c r="T178" s="205"/>
      <c r="AT178" s="206" t="s">
        <v>243</v>
      </c>
      <c r="AU178" s="206" t="s">
        <v>88</v>
      </c>
      <c r="AV178" s="13" t="s">
        <v>86</v>
      </c>
      <c r="AW178" s="13" t="s">
        <v>39</v>
      </c>
      <c r="AX178" s="13" t="s">
        <v>78</v>
      </c>
      <c r="AY178" s="206" t="s">
        <v>233</v>
      </c>
    </row>
    <row r="179" spans="1:65" s="14" customFormat="1">
      <c r="B179" s="207"/>
      <c r="C179" s="208"/>
      <c r="D179" s="198" t="s">
        <v>243</v>
      </c>
      <c r="E179" s="209" t="s">
        <v>32</v>
      </c>
      <c r="F179" s="210" t="s">
        <v>323</v>
      </c>
      <c r="G179" s="208"/>
      <c r="H179" s="211">
        <v>68.561999999999998</v>
      </c>
      <c r="I179" s="212"/>
      <c r="J179" s="208"/>
      <c r="K179" s="208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243</v>
      </c>
      <c r="AU179" s="217" t="s">
        <v>88</v>
      </c>
      <c r="AV179" s="14" t="s">
        <v>88</v>
      </c>
      <c r="AW179" s="14" t="s">
        <v>39</v>
      </c>
      <c r="AX179" s="14" t="s">
        <v>78</v>
      </c>
      <c r="AY179" s="217" t="s">
        <v>233</v>
      </c>
    </row>
    <row r="180" spans="1:65" s="13" customFormat="1" ht="20.399999999999999">
      <c r="B180" s="196"/>
      <c r="C180" s="197"/>
      <c r="D180" s="198" t="s">
        <v>243</v>
      </c>
      <c r="E180" s="199" t="s">
        <v>32</v>
      </c>
      <c r="F180" s="200" t="s">
        <v>324</v>
      </c>
      <c r="G180" s="197"/>
      <c r="H180" s="199" t="s">
        <v>32</v>
      </c>
      <c r="I180" s="201"/>
      <c r="J180" s="197"/>
      <c r="K180" s="197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243</v>
      </c>
      <c r="AU180" s="206" t="s">
        <v>88</v>
      </c>
      <c r="AV180" s="13" t="s">
        <v>86</v>
      </c>
      <c r="AW180" s="13" t="s">
        <v>39</v>
      </c>
      <c r="AX180" s="13" t="s">
        <v>78</v>
      </c>
      <c r="AY180" s="206" t="s">
        <v>233</v>
      </c>
    </row>
    <row r="181" spans="1:65" s="14" customFormat="1">
      <c r="B181" s="207"/>
      <c r="C181" s="208"/>
      <c r="D181" s="198" t="s">
        <v>243</v>
      </c>
      <c r="E181" s="209" t="s">
        <v>32</v>
      </c>
      <c r="F181" s="210" t="s">
        <v>325</v>
      </c>
      <c r="G181" s="208"/>
      <c r="H181" s="211">
        <v>78.540000000000006</v>
      </c>
      <c r="I181" s="212"/>
      <c r="J181" s="208"/>
      <c r="K181" s="208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243</v>
      </c>
      <c r="AU181" s="217" t="s">
        <v>88</v>
      </c>
      <c r="AV181" s="14" t="s">
        <v>88</v>
      </c>
      <c r="AW181" s="14" t="s">
        <v>39</v>
      </c>
      <c r="AX181" s="14" t="s">
        <v>78</v>
      </c>
      <c r="AY181" s="217" t="s">
        <v>233</v>
      </c>
    </row>
    <row r="182" spans="1:65" s="14" customFormat="1">
      <c r="B182" s="207"/>
      <c r="C182" s="208"/>
      <c r="D182" s="198" t="s">
        <v>243</v>
      </c>
      <c r="E182" s="209" t="s">
        <v>32</v>
      </c>
      <c r="F182" s="210" t="s">
        <v>326</v>
      </c>
      <c r="G182" s="208"/>
      <c r="H182" s="211">
        <v>73.852999999999994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243</v>
      </c>
      <c r="AU182" s="217" t="s">
        <v>88</v>
      </c>
      <c r="AV182" s="14" t="s">
        <v>88</v>
      </c>
      <c r="AW182" s="14" t="s">
        <v>39</v>
      </c>
      <c r="AX182" s="14" t="s">
        <v>78</v>
      </c>
      <c r="AY182" s="217" t="s">
        <v>233</v>
      </c>
    </row>
    <row r="183" spans="1:65" s="15" customFormat="1">
      <c r="B183" s="218"/>
      <c r="C183" s="219"/>
      <c r="D183" s="198" t="s">
        <v>243</v>
      </c>
      <c r="E183" s="220" t="s">
        <v>32</v>
      </c>
      <c r="F183" s="221" t="s">
        <v>245</v>
      </c>
      <c r="G183" s="219"/>
      <c r="H183" s="222">
        <v>220.95500000000001</v>
      </c>
      <c r="I183" s="223"/>
      <c r="J183" s="219"/>
      <c r="K183" s="219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243</v>
      </c>
      <c r="AU183" s="228" t="s">
        <v>88</v>
      </c>
      <c r="AV183" s="15" t="s">
        <v>239</v>
      </c>
      <c r="AW183" s="15" t="s">
        <v>39</v>
      </c>
      <c r="AX183" s="15" t="s">
        <v>86</v>
      </c>
      <c r="AY183" s="228" t="s">
        <v>233</v>
      </c>
    </row>
    <row r="184" spans="1:65" s="2" customFormat="1" ht="44.25" customHeight="1">
      <c r="A184" s="37"/>
      <c r="B184" s="38"/>
      <c r="C184" s="178" t="s">
        <v>327</v>
      </c>
      <c r="D184" s="178" t="s">
        <v>235</v>
      </c>
      <c r="E184" s="179" t="s">
        <v>328</v>
      </c>
      <c r="F184" s="180" t="s">
        <v>329</v>
      </c>
      <c r="G184" s="181" t="s">
        <v>313</v>
      </c>
      <c r="H184" s="182">
        <v>108.134</v>
      </c>
      <c r="I184" s="183"/>
      <c r="J184" s="184">
        <f>ROUND(I184*H184,2)</f>
        <v>0</v>
      </c>
      <c r="K184" s="180" t="s">
        <v>238</v>
      </c>
      <c r="L184" s="42"/>
      <c r="M184" s="185" t="s">
        <v>32</v>
      </c>
      <c r="N184" s="186" t="s">
        <v>49</v>
      </c>
      <c r="O184" s="67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9" t="s">
        <v>239</v>
      </c>
      <c r="AT184" s="189" t="s">
        <v>235</v>
      </c>
      <c r="AU184" s="189" t="s">
        <v>88</v>
      </c>
      <c r="AY184" s="19" t="s">
        <v>233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9" t="s">
        <v>86</v>
      </c>
      <c r="BK184" s="190">
        <f>ROUND(I184*H184,2)</f>
        <v>0</v>
      </c>
      <c r="BL184" s="19" t="s">
        <v>239</v>
      </c>
      <c r="BM184" s="189" t="s">
        <v>330</v>
      </c>
    </row>
    <row r="185" spans="1:65" s="2" customFormat="1">
      <c r="A185" s="37"/>
      <c r="B185" s="38"/>
      <c r="C185" s="39"/>
      <c r="D185" s="191" t="s">
        <v>241</v>
      </c>
      <c r="E185" s="39"/>
      <c r="F185" s="192" t="s">
        <v>331</v>
      </c>
      <c r="G185" s="39"/>
      <c r="H185" s="39"/>
      <c r="I185" s="193"/>
      <c r="J185" s="39"/>
      <c r="K185" s="39"/>
      <c r="L185" s="42"/>
      <c r="M185" s="194"/>
      <c r="N185" s="195"/>
      <c r="O185" s="67"/>
      <c r="P185" s="67"/>
      <c r="Q185" s="67"/>
      <c r="R185" s="67"/>
      <c r="S185" s="67"/>
      <c r="T185" s="68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9" t="s">
        <v>241</v>
      </c>
      <c r="AU185" s="19" t="s">
        <v>88</v>
      </c>
    </row>
    <row r="186" spans="1:65" s="13" customFormat="1" ht="20.399999999999999">
      <c r="B186" s="196"/>
      <c r="C186" s="197"/>
      <c r="D186" s="198" t="s">
        <v>243</v>
      </c>
      <c r="E186" s="199" t="s">
        <v>32</v>
      </c>
      <c r="F186" s="200" t="s">
        <v>332</v>
      </c>
      <c r="G186" s="197"/>
      <c r="H186" s="199" t="s">
        <v>32</v>
      </c>
      <c r="I186" s="201"/>
      <c r="J186" s="197"/>
      <c r="K186" s="197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243</v>
      </c>
      <c r="AU186" s="206" t="s">
        <v>88</v>
      </c>
      <c r="AV186" s="13" t="s">
        <v>86</v>
      </c>
      <c r="AW186" s="13" t="s">
        <v>39</v>
      </c>
      <c r="AX186" s="13" t="s">
        <v>78</v>
      </c>
      <c r="AY186" s="206" t="s">
        <v>233</v>
      </c>
    </row>
    <row r="187" spans="1:65" s="14" customFormat="1">
      <c r="B187" s="207"/>
      <c r="C187" s="208"/>
      <c r="D187" s="198" t="s">
        <v>243</v>
      </c>
      <c r="E187" s="209" t="s">
        <v>32</v>
      </c>
      <c r="F187" s="210" t="s">
        <v>333</v>
      </c>
      <c r="G187" s="208"/>
      <c r="H187" s="211">
        <v>34.280999999999999</v>
      </c>
      <c r="I187" s="212"/>
      <c r="J187" s="208"/>
      <c r="K187" s="208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243</v>
      </c>
      <c r="AU187" s="217" t="s">
        <v>88</v>
      </c>
      <c r="AV187" s="14" t="s">
        <v>88</v>
      </c>
      <c r="AW187" s="14" t="s">
        <v>39</v>
      </c>
      <c r="AX187" s="14" t="s">
        <v>78</v>
      </c>
      <c r="AY187" s="217" t="s">
        <v>233</v>
      </c>
    </row>
    <row r="188" spans="1:65" s="13" customFormat="1">
      <c r="B188" s="196"/>
      <c r="C188" s="197"/>
      <c r="D188" s="198" t="s">
        <v>243</v>
      </c>
      <c r="E188" s="199" t="s">
        <v>32</v>
      </c>
      <c r="F188" s="200" t="s">
        <v>334</v>
      </c>
      <c r="G188" s="197"/>
      <c r="H188" s="199" t="s">
        <v>32</v>
      </c>
      <c r="I188" s="201"/>
      <c r="J188" s="197"/>
      <c r="K188" s="197"/>
      <c r="L188" s="202"/>
      <c r="M188" s="203"/>
      <c r="N188" s="204"/>
      <c r="O188" s="204"/>
      <c r="P188" s="204"/>
      <c r="Q188" s="204"/>
      <c r="R188" s="204"/>
      <c r="S188" s="204"/>
      <c r="T188" s="205"/>
      <c r="AT188" s="206" t="s">
        <v>243</v>
      </c>
      <c r="AU188" s="206" t="s">
        <v>88</v>
      </c>
      <c r="AV188" s="13" t="s">
        <v>86</v>
      </c>
      <c r="AW188" s="13" t="s">
        <v>39</v>
      </c>
      <c r="AX188" s="13" t="s">
        <v>78</v>
      </c>
      <c r="AY188" s="206" t="s">
        <v>233</v>
      </c>
    </row>
    <row r="189" spans="1:65" s="14" customFormat="1">
      <c r="B189" s="207"/>
      <c r="C189" s="208"/>
      <c r="D189" s="198" t="s">
        <v>243</v>
      </c>
      <c r="E189" s="209" t="s">
        <v>32</v>
      </c>
      <c r="F189" s="210" t="s">
        <v>335</v>
      </c>
      <c r="G189" s="208"/>
      <c r="H189" s="211">
        <v>73.852999999999994</v>
      </c>
      <c r="I189" s="212"/>
      <c r="J189" s="208"/>
      <c r="K189" s="208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243</v>
      </c>
      <c r="AU189" s="217" t="s">
        <v>88</v>
      </c>
      <c r="AV189" s="14" t="s">
        <v>88</v>
      </c>
      <c r="AW189" s="14" t="s">
        <v>39</v>
      </c>
      <c r="AX189" s="14" t="s">
        <v>78</v>
      </c>
      <c r="AY189" s="217" t="s">
        <v>233</v>
      </c>
    </row>
    <row r="190" spans="1:65" s="15" customFormat="1">
      <c r="B190" s="218"/>
      <c r="C190" s="219"/>
      <c r="D190" s="198" t="s">
        <v>243</v>
      </c>
      <c r="E190" s="220" t="s">
        <v>32</v>
      </c>
      <c r="F190" s="221" t="s">
        <v>245</v>
      </c>
      <c r="G190" s="219"/>
      <c r="H190" s="222">
        <v>108.134</v>
      </c>
      <c r="I190" s="223"/>
      <c r="J190" s="219"/>
      <c r="K190" s="219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243</v>
      </c>
      <c r="AU190" s="228" t="s">
        <v>88</v>
      </c>
      <c r="AV190" s="15" t="s">
        <v>239</v>
      </c>
      <c r="AW190" s="15" t="s">
        <v>39</v>
      </c>
      <c r="AX190" s="15" t="s">
        <v>86</v>
      </c>
      <c r="AY190" s="228" t="s">
        <v>233</v>
      </c>
    </row>
    <row r="191" spans="1:65" s="2" customFormat="1" ht="44.25" customHeight="1">
      <c r="A191" s="37"/>
      <c r="B191" s="38"/>
      <c r="C191" s="178" t="s">
        <v>336</v>
      </c>
      <c r="D191" s="178" t="s">
        <v>235</v>
      </c>
      <c r="E191" s="179" t="s">
        <v>337</v>
      </c>
      <c r="F191" s="180" t="s">
        <v>338</v>
      </c>
      <c r="G191" s="181" t="s">
        <v>313</v>
      </c>
      <c r="H191" s="182">
        <v>73.852999999999994</v>
      </c>
      <c r="I191" s="183"/>
      <c r="J191" s="184">
        <f>ROUND(I191*H191,2)</f>
        <v>0</v>
      </c>
      <c r="K191" s="180" t="s">
        <v>238</v>
      </c>
      <c r="L191" s="42"/>
      <c r="M191" s="185" t="s">
        <v>32</v>
      </c>
      <c r="N191" s="186" t="s">
        <v>49</v>
      </c>
      <c r="O191" s="67"/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8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9" t="s">
        <v>239</v>
      </c>
      <c r="AT191" s="189" t="s">
        <v>235</v>
      </c>
      <c r="AU191" s="189" t="s">
        <v>88</v>
      </c>
      <c r="AY191" s="19" t="s">
        <v>233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9" t="s">
        <v>86</v>
      </c>
      <c r="BK191" s="190">
        <f>ROUND(I191*H191,2)</f>
        <v>0</v>
      </c>
      <c r="BL191" s="19" t="s">
        <v>239</v>
      </c>
      <c r="BM191" s="189" t="s">
        <v>339</v>
      </c>
    </row>
    <row r="192" spans="1:65" s="2" customFormat="1">
      <c r="A192" s="37"/>
      <c r="B192" s="38"/>
      <c r="C192" s="39"/>
      <c r="D192" s="191" t="s">
        <v>241</v>
      </c>
      <c r="E192" s="39"/>
      <c r="F192" s="192" t="s">
        <v>340</v>
      </c>
      <c r="G192" s="39"/>
      <c r="H192" s="39"/>
      <c r="I192" s="193"/>
      <c r="J192" s="39"/>
      <c r="K192" s="39"/>
      <c r="L192" s="42"/>
      <c r="M192" s="194"/>
      <c r="N192" s="195"/>
      <c r="O192" s="67"/>
      <c r="P192" s="67"/>
      <c r="Q192" s="67"/>
      <c r="R192" s="67"/>
      <c r="S192" s="67"/>
      <c r="T192" s="68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9" t="s">
        <v>241</v>
      </c>
      <c r="AU192" s="19" t="s">
        <v>88</v>
      </c>
    </row>
    <row r="193" spans="1:65" s="13" customFormat="1">
      <c r="B193" s="196"/>
      <c r="C193" s="197"/>
      <c r="D193" s="198" t="s">
        <v>243</v>
      </c>
      <c r="E193" s="199" t="s">
        <v>32</v>
      </c>
      <c r="F193" s="200" t="s">
        <v>244</v>
      </c>
      <c r="G193" s="197"/>
      <c r="H193" s="199" t="s">
        <v>32</v>
      </c>
      <c r="I193" s="201"/>
      <c r="J193" s="197"/>
      <c r="K193" s="197"/>
      <c r="L193" s="202"/>
      <c r="M193" s="203"/>
      <c r="N193" s="204"/>
      <c r="O193" s="204"/>
      <c r="P193" s="204"/>
      <c r="Q193" s="204"/>
      <c r="R193" s="204"/>
      <c r="S193" s="204"/>
      <c r="T193" s="205"/>
      <c r="AT193" s="206" t="s">
        <v>243</v>
      </c>
      <c r="AU193" s="206" t="s">
        <v>88</v>
      </c>
      <c r="AV193" s="13" t="s">
        <v>86</v>
      </c>
      <c r="AW193" s="13" t="s">
        <v>39</v>
      </c>
      <c r="AX193" s="13" t="s">
        <v>78</v>
      </c>
      <c r="AY193" s="206" t="s">
        <v>233</v>
      </c>
    </row>
    <row r="194" spans="1:65" s="13" customFormat="1">
      <c r="B194" s="196"/>
      <c r="C194" s="197"/>
      <c r="D194" s="198" t="s">
        <v>243</v>
      </c>
      <c r="E194" s="199" t="s">
        <v>32</v>
      </c>
      <c r="F194" s="200" t="s">
        <v>341</v>
      </c>
      <c r="G194" s="197"/>
      <c r="H194" s="199" t="s">
        <v>32</v>
      </c>
      <c r="I194" s="201"/>
      <c r="J194" s="197"/>
      <c r="K194" s="197"/>
      <c r="L194" s="202"/>
      <c r="M194" s="203"/>
      <c r="N194" s="204"/>
      <c r="O194" s="204"/>
      <c r="P194" s="204"/>
      <c r="Q194" s="204"/>
      <c r="R194" s="204"/>
      <c r="S194" s="204"/>
      <c r="T194" s="205"/>
      <c r="AT194" s="206" t="s">
        <v>243</v>
      </c>
      <c r="AU194" s="206" t="s">
        <v>88</v>
      </c>
      <c r="AV194" s="13" t="s">
        <v>86</v>
      </c>
      <c r="AW194" s="13" t="s">
        <v>39</v>
      </c>
      <c r="AX194" s="13" t="s">
        <v>78</v>
      </c>
      <c r="AY194" s="206" t="s">
        <v>233</v>
      </c>
    </row>
    <row r="195" spans="1:65" s="13" customFormat="1">
      <c r="B195" s="196"/>
      <c r="C195" s="197"/>
      <c r="D195" s="198" t="s">
        <v>243</v>
      </c>
      <c r="E195" s="199" t="s">
        <v>32</v>
      </c>
      <c r="F195" s="200" t="s">
        <v>342</v>
      </c>
      <c r="G195" s="197"/>
      <c r="H195" s="199" t="s">
        <v>32</v>
      </c>
      <c r="I195" s="201"/>
      <c r="J195" s="197"/>
      <c r="K195" s="197"/>
      <c r="L195" s="202"/>
      <c r="M195" s="203"/>
      <c r="N195" s="204"/>
      <c r="O195" s="204"/>
      <c r="P195" s="204"/>
      <c r="Q195" s="204"/>
      <c r="R195" s="204"/>
      <c r="S195" s="204"/>
      <c r="T195" s="205"/>
      <c r="AT195" s="206" t="s">
        <v>243</v>
      </c>
      <c r="AU195" s="206" t="s">
        <v>88</v>
      </c>
      <c r="AV195" s="13" t="s">
        <v>86</v>
      </c>
      <c r="AW195" s="13" t="s">
        <v>39</v>
      </c>
      <c r="AX195" s="13" t="s">
        <v>78</v>
      </c>
      <c r="AY195" s="206" t="s">
        <v>233</v>
      </c>
    </row>
    <row r="196" spans="1:65" s="14" customFormat="1" ht="20.399999999999999">
      <c r="B196" s="207"/>
      <c r="C196" s="208"/>
      <c r="D196" s="198" t="s">
        <v>243</v>
      </c>
      <c r="E196" s="209" t="s">
        <v>32</v>
      </c>
      <c r="F196" s="210" t="s">
        <v>343</v>
      </c>
      <c r="G196" s="208"/>
      <c r="H196" s="211">
        <v>73.852999999999994</v>
      </c>
      <c r="I196" s="212"/>
      <c r="J196" s="208"/>
      <c r="K196" s="208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243</v>
      </c>
      <c r="AU196" s="217" t="s">
        <v>88</v>
      </c>
      <c r="AV196" s="14" t="s">
        <v>88</v>
      </c>
      <c r="AW196" s="14" t="s">
        <v>39</v>
      </c>
      <c r="AX196" s="14" t="s">
        <v>78</v>
      </c>
      <c r="AY196" s="217" t="s">
        <v>233</v>
      </c>
    </row>
    <row r="197" spans="1:65" s="15" customFormat="1">
      <c r="B197" s="218"/>
      <c r="C197" s="219"/>
      <c r="D197" s="198" t="s">
        <v>243</v>
      </c>
      <c r="E197" s="220" t="s">
        <v>32</v>
      </c>
      <c r="F197" s="221" t="s">
        <v>245</v>
      </c>
      <c r="G197" s="219"/>
      <c r="H197" s="222">
        <v>73.852999999999994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243</v>
      </c>
      <c r="AU197" s="228" t="s">
        <v>88</v>
      </c>
      <c r="AV197" s="15" t="s">
        <v>239</v>
      </c>
      <c r="AW197" s="15" t="s">
        <v>39</v>
      </c>
      <c r="AX197" s="15" t="s">
        <v>86</v>
      </c>
      <c r="AY197" s="228" t="s">
        <v>233</v>
      </c>
    </row>
    <row r="198" spans="1:65" s="2" customFormat="1" ht="24.15" customHeight="1">
      <c r="A198" s="37"/>
      <c r="B198" s="38"/>
      <c r="C198" s="178" t="s">
        <v>344</v>
      </c>
      <c r="D198" s="178" t="s">
        <v>235</v>
      </c>
      <c r="E198" s="179" t="s">
        <v>345</v>
      </c>
      <c r="F198" s="180" t="s">
        <v>346</v>
      </c>
      <c r="G198" s="181" t="s">
        <v>313</v>
      </c>
      <c r="H198" s="182">
        <v>73.852999999999994</v>
      </c>
      <c r="I198" s="183"/>
      <c r="J198" s="184">
        <f>ROUND(I198*H198,2)</f>
        <v>0</v>
      </c>
      <c r="K198" s="180" t="s">
        <v>238</v>
      </c>
      <c r="L198" s="42"/>
      <c r="M198" s="185" t="s">
        <v>32</v>
      </c>
      <c r="N198" s="186" t="s">
        <v>49</v>
      </c>
      <c r="O198" s="67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9" t="s">
        <v>239</v>
      </c>
      <c r="AT198" s="189" t="s">
        <v>235</v>
      </c>
      <c r="AU198" s="189" t="s">
        <v>88</v>
      </c>
      <c r="AY198" s="19" t="s">
        <v>233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9" t="s">
        <v>86</v>
      </c>
      <c r="BK198" s="190">
        <f>ROUND(I198*H198,2)</f>
        <v>0</v>
      </c>
      <c r="BL198" s="19" t="s">
        <v>239</v>
      </c>
      <c r="BM198" s="189" t="s">
        <v>347</v>
      </c>
    </row>
    <row r="199" spans="1:65" s="2" customFormat="1">
      <c r="A199" s="37"/>
      <c r="B199" s="38"/>
      <c r="C199" s="39"/>
      <c r="D199" s="191" t="s">
        <v>241</v>
      </c>
      <c r="E199" s="39"/>
      <c r="F199" s="192" t="s">
        <v>348</v>
      </c>
      <c r="G199" s="39"/>
      <c r="H199" s="39"/>
      <c r="I199" s="193"/>
      <c r="J199" s="39"/>
      <c r="K199" s="39"/>
      <c r="L199" s="42"/>
      <c r="M199" s="194"/>
      <c r="N199" s="195"/>
      <c r="O199" s="67"/>
      <c r="P199" s="67"/>
      <c r="Q199" s="67"/>
      <c r="R199" s="67"/>
      <c r="S199" s="67"/>
      <c r="T199" s="68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9" t="s">
        <v>241</v>
      </c>
      <c r="AU199" s="19" t="s">
        <v>88</v>
      </c>
    </row>
    <row r="200" spans="1:65" s="14" customFormat="1">
      <c r="B200" s="207"/>
      <c r="C200" s="208"/>
      <c r="D200" s="198" t="s">
        <v>243</v>
      </c>
      <c r="E200" s="209" t="s">
        <v>32</v>
      </c>
      <c r="F200" s="210" t="s">
        <v>326</v>
      </c>
      <c r="G200" s="208"/>
      <c r="H200" s="211">
        <v>73.852999999999994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243</v>
      </c>
      <c r="AU200" s="217" t="s">
        <v>88</v>
      </c>
      <c r="AV200" s="14" t="s">
        <v>88</v>
      </c>
      <c r="AW200" s="14" t="s">
        <v>39</v>
      </c>
      <c r="AX200" s="14" t="s">
        <v>86</v>
      </c>
      <c r="AY200" s="217" t="s">
        <v>233</v>
      </c>
    </row>
    <row r="201" spans="1:65" s="2" customFormat="1" ht="37.799999999999997" customHeight="1">
      <c r="A201" s="37"/>
      <c r="B201" s="38"/>
      <c r="C201" s="178" t="s">
        <v>349</v>
      </c>
      <c r="D201" s="178" t="s">
        <v>235</v>
      </c>
      <c r="E201" s="179" t="s">
        <v>350</v>
      </c>
      <c r="F201" s="180" t="s">
        <v>351</v>
      </c>
      <c r="G201" s="181" t="s">
        <v>313</v>
      </c>
      <c r="H201" s="182">
        <v>147.102</v>
      </c>
      <c r="I201" s="183"/>
      <c r="J201" s="184">
        <f>ROUND(I201*H201,2)</f>
        <v>0</v>
      </c>
      <c r="K201" s="180" t="s">
        <v>238</v>
      </c>
      <c r="L201" s="42"/>
      <c r="M201" s="185" t="s">
        <v>32</v>
      </c>
      <c r="N201" s="186" t="s">
        <v>49</v>
      </c>
      <c r="O201" s="67"/>
      <c r="P201" s="187">
        <f>O201*H201</f>
        <v>0</v>
      </c>
      <c r="Q201" s="187">
        <v>0</v>
      </c>
      <c r="R201" s="187">
        <f>Q201*H201</f>
        <v>0</v>
      </c>
      <c r="S201" s="187">
        <v>0</v>
      </c>
      <c r="T201" s="188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9" t="s">
        <v>239</v>
      </c>
      <c r="AT201" s="189" t="s">
        <v>235</v>
      </c>
      <c r="AU201" s="189" t="s">
        <v>88</v>
      </c>
      <c r="AY201" s="19" t="s">
        <v>233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9" t="s">
        <v>86</v>
      </c>
      <c r="BK201" s="190">
        <f>ROUND(I201*H201,2)</f>
        <v>0</v>
      </c>
      <c r="BL201" s="19" t="s">
        <v>239</v>
      </c>
      <c r="BM201" s="189" t="s">
        <v>352</v>
      </c>
    </row>
    <row r="202" spans="1:65" s="2" customFormat="1">
      <c r="A202" s="37"/>
      <c r="B202" s="38"/>
      <c r="C202" s="39"/>
      <c r="D202" s="191" t="s">
        <v>241</v>
      </c>
      <c r="E202" s="39"/>
      <c r="F202" s="192" t="s">
        <v>353</v>
      </c>
      <c r="G202" s="39"/>
      <c r="H202" s="39"/>
      <c r="I202" s="193"/>
      <c r="J202" s="39"/>
      <c r="K202" s="39"/>
      <c r="L202" s="42"/>
      <c r="M202" s="194"/>
      <c r="N202" s="195"/>
      <c r="O202" s="67"/>
      <c r="P202" s="67"/>
      <c r="Q202" s="67"/>
      <c r="R202" s="67"/>
      <c r="S202" s="67"/>
      <c r="T202" s="68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9" t="s">
        <v>241</v>
      </c>
      <c r="AU202" s="19" t="s">
        <v>88</v>
      </c>
    </row>
    <row r="203" spans="1:65" s="13" customFormat="1">
      <c r="B203" s="196"/>
      <c r="C203" s="197"/>
      <c r="D203" s="198" t="s">
        <v>243</v>
      </c>
      <c r="E203" s="199" t="s">
        <v>32</v>
      </c>
      <c r="F203" s="200" t="s">
        <v>354</v>
      </c>
      <c r="G203" s="197"/>
      <c r="H203" s="199" t="s">
        <v>32</v>
      </c>
      <c r="I203" s="201"/>
      <c r="J203" s="197"/>
      <c r="K203" s="197"/>
      <c r="L203" s="202"/>
      <c r="M203" s="203"/>
      <c r="N203" s="204"/>
      <c r="O203" s="204"/>
      <c r="P203" s="204"/>
      <c r="Q203" s="204"/>
      <c r="R203" s="204"/>
      <c r="S203" s="204"/>
      <c r="T203" s="205"/>
      <c r="AT203" s="206" t="s">
        <v>243</v>
      </c>
      <c r="AU203" s="206" t="s">
        <v>88</v>
      </c>
      <c r="AV203" s="13" t="s">
        <v>86</v>
      </c>
      <c r="AW203" s="13" t="s">
        <v>39</v>
      </c>
      <c r="AX203" s="13" t="s">
        <v>78</v>
      </c>
      <c r="AY203" s="206" t="s">
        <v>233</v>
      </c>
    </row>
    <row r="204" spans="1:65" s="13" customFormat="1">
      <c r="B204" s="196"/>
      <c r="C204" s="197"/>
      <c r="D204" s="198" t="s">
        <v>243</v>
      </c>
      <c r="E204" s="199" t="s">
        <v>32</v>
      </c>
      <c r="F204" s="200" t="s">
        <v>355</v>
      </c>
      <c r="G204" s="197"/>
      <c r="H204" s="199" t="s">
        <v>32</v>
      </c>
      <c r="I204" s="201"/>
      <c r="J204" s="197"/>
      <c r="K204" s="197"/>
      <c r="L204" s="202"/>
      <c r="M204" s="203"/>
      <c r="N204" s="204"/>
      <c r="O204" s="204"/>
      <c r="P204" s="204"/>
      <c r="Q204" s="204"/>
      <c r="R204" s="204"/>
      <c r="S204" s="204"/>
      <c r="T204" s="205"/>
      <c r="AT204" s="206" t="s">
        <v>243</v>
      </c>
      <c r="AU204" s="206" t="s">
        <v>88</v>
      </c>
      <c r="AV204" s="13" t="s">
        <v>86</v>
      </c>
      <c r="AW204" s="13" t="s">
        <v>39</v>
      </c>
      <c r="AX204" s="13" t="s">
        <v>78</v>
      </c>
      <c r="AY204" s="206" t="s">
        <v>233</v>
      </c>
    </row>
    <row r="205" spans="1:65" s="14" customFormat="1">
      <c r="B205" s="207"/>
      <c r="C205" s="208"/>
      <c r="D205" s="198" t="s">
        <v>243</v>
      </c>
      <c r="E205" s="209" t="s">
        <v>32</v>
      </c>
      <c r="F205" s="210" t="s">
        <v>323</v>
      </c>
      <c r="G205" s="208"/>
      <c r="H205" s="211">
        <v>68.561999999999998</v>
      </c>
      <c r="I205" s="212"/>
      <c r="J205" s="208"/>
      <c r="K205" s="208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243</v>
      </c>
      <c r="AU205" s="217" t="s">
        <v>88</v>
      </c>
      <c r="AV205" s="14" t="s">
        <v>88</v>
      </c>
      <c r="AW205" s="14" t="s">
        <v>39</v>
      </c>
      <c r="AX205" s="14" t="s">
        <v>78</v>
      </c>
      <c r="AY205" s="217" t="s">
        <v>233</v>
      </c>
    </row>
    <row r="206" spans="1:65" s="13" customFormat="1">
      <c r="B206" s="196"/>
      <c r="C206" s="197"/>
      <c r="D206" s="198" t="s">
        <v>243</v>
      </c>
      <c r="E206" s="199" t="s">
        <v>32</v>
      </c>
      <c r="F206" s="200" t="s">
        <v>356</v>
      </c>
      <c r="G206" s="197"/>
      <c r="H206" s="199" t="s">
        <v>32</v>
      </c>
      <c r="I206" s="201"/>
      <c r="J206" s="197"/>
      <c r="K206" s="197"/>
      <c r="L206" s="202"/>
      <c r="M206" s="203"/>
      <c r="N206" s="204"/>
      <c r="O206" s="204"/>
      <c r="P206" s="204"/>
      <c r="Q206" s="204"/>
      <c r="R206" s="204"/>
      <c r="S206" s="204"/>
      <c r="T206" s="205"/>
      <c r="AT206" s="206" t="s">
        <v>243</v>
      </c>
      <c r="AU206" s="206" t="s">
        <v>88</v>
      </c>
      <c r="AV206" s="13" t="s">
        <v>86</v>
      </c>
      <c r="AW206" s="13" t="s">
        <v>39</v>
      </c>
      <c r="AX206" s="13" t="s">
        <v>78</v>
      </c>
      <c r="AY206" s="206" t="s">
        <v>233</v>
      </c>
    </row>
    <row r="207" spans="1:65" s="14" customFormat="1">
      <c r="B207" s="207"/>
      <c r="C207" s="208"/>
      <c r="D207" s="198" t="s">
        <v>243</v>
      </c>
      <c r="E207" s="209" t="s">
        <v>32</v>
      </c>
      <c r="F207" s="210" t="s">
        <v>325</v>
      </c>
      <c r="G207" s="208"/>
      <c r="H207" s="211">
        <v>78.540000000000006</v>
      </c>
      <c r="I207" s="212"/>
      <c r="J207" s="208"/>
      <c r="K207" s="208"/>
      <c r="L207" s="213"/>
      <c r="M207" s="214"/>
      <c r="N207" s="215"/>
      <c r="O207" s="215"/>
      <c r="P207" s="215"/>
      <c r="Q207" s="215"/>
      <c r="R207" s="215"/>
      <c r="S207" s="215"/>
      <c r="T207" s="216"/>
      <c r="AT207" s="217" t="s">
        <v>243</v>
      </c>
      <c r="AU207" s="217" t="s">
        <v>88</v>
      </c>
      <c r="AV207" s="14" t="s">
        <v>88</v>
      </c>
      <c r="AW207" s="14" t="s">
        <v>39</v>
      </c>
      <c r="AX207" s="14" t="s">
        <v>78</v>
      </c>
      <c r="AY207" s="217" t="s">
        <v>233</v>
      </c>
    </row>
    <row r="208" spans="1:65" s="15" customFormat="1">
      <c r="B208" s="218"/>
      <c r="C208" s="219"/>
      <c r="D208" s="198" t="s">
        <v>243</v>
      </c>
      <c r="E208" s="220" t="s">
        <v>32</v>
      </c>
      <c r="F208" s="221" t="s">
        <v>245</v>
      </c>
      <c r="G208" s="219"/>
      <c r="H208" s="222">
        <v>147.102</v>
      </c>
      <c r="I208" s="223"/>
      <c r="J208" s="219"/>
      <c r="K208" s="219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243</v>
      </c>
      <c r="AU208" s="228" t="s">
        <v>88</v>
      </c>
      <c r="AV208" s="15" t="s">
        <v>239</v>
      </c>
      <c r="AW208" s="15" t="s">
        <v>39</v>
      </c>
      <c r="AX208" s="15" t="s">
        <v>86</v>
      </c>
      <c r="AY208" s="228" t="s">
        <v>233</v>
      </c>
    </row>
    <row r="209" spans="1:65" s="2" customFormat="1" ht="55.5" customHeight="1">
      <c r="A209" s="37"/>
      <c r="B209" s="38"/>
      <c r="C209" s="178" t="s">
        <v>7</v>
      </c>
      <c r="D209" s="178" t="s">
        <v>235</v>
      </c>
      <c r="E209" s="179" t="s">
        <v>357</v>
      </c>
      <c r="F209" s="180" t="s">
        <v>358</v>
      </c>
      <c r="G209" s="181" t="s">
        <v>94</v>
      </c>
      <c r="H209" s="182">
        <v>175.3</v>
      </c>
      <c r="I209" s="183"/>
      <c r="J209" s="184">
        <f>ROUND(I209*H209,2)</f>
        <v>0</v>
      </c>
      <c r="K209" s="180" t="s">
        <v>238</v>
      </c>
      <c r="L209" s="42"/>
      <c r="M209" s="185" t="s">
        <v>32</v>
      </c>
      <c r="N209" s="186" t="s">
        <v>49</v>
      </c>
      <c r="O209" s="67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9" t="s">
        <v>239</v>
      </c>
      <c r="AT209" s="189" t="s">
        <v>235</v>
      </c>
      <c r="AU209" s="189" t="s">
        <v>88</v>
      </c>
      <c r="AY209" s="19" t="s">
        <v>233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9" t="s">
        <v>86</v>
      </c>
      <c r="BK209" s="190">
        <f>ROUND(I209*H209,2)</f>
        <v>0</v>
      </c>
      <c r="BL209" s="19" t="s">
        <v>239</v>
      </c>
      <c r="BM209" s="189" t="s">
        <v>359</v>
      </c>
    </row>
    <row r="210" spans="1:65" s="2" customFormat="1">
      <c r="A210" s="37"/>
      <c r="B210" s="38"/>
      <c r="C210" s="39"/>
      <c r="D210" s="191" t="s">
        <v>241</v>
      </c>
      <c r="E210" s="39"/>
      <c r="F210" s="192" t="s">
        <v>360</v>
      </c>
      <c r="G210" s="39"/>
      <c r="H210" s="39"/>
      <c r="I210" s="193"/>
      <c r="J210" s="39"/>
      <c r="K210" s="39"/>
      <c r="L210" s="42"/>
      <c r="M210" s="194"/>
      <c r="N210" s="195"/>
      <c r="O210" s="67"/>
      <c r="P210" s="67"/>
      <c r="Q210" s="67"/>
      <c r="R210" s="67"/>
      <c r="S210" s="67"/>
      <c r="T210" s="68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9" t="s">
        <v>241</v>
      </c>
      <c r="AU210" s="19" t="s">
        <v>88</v>
      </c>
    </row>
    <row r="211" spans="1:65" s="13" customFormat="1">
      <c r="B211" s="196"/>
      <c r="C211" s="197"/>
      <c r="D211" s="198" t="s">
        <v>243</v>
      </c>
      <c r="E211" s="199" t="s">
        <v>32</v>
      </c>
      <c r="F211" s="200" t="s">
        <v>244</v>
      </c>
      <c r="G211" s="197"/>
      <c r="H211" s="199" t="s">
        <v>32</v>
      </c>
      <c r="I211" s="201"/>
      <c r="J211" s="197"/>
      <c r="K211" s="197"/>
      <c r="L211" s="202"/>
      <c r="M211" s="203"/>
      <c r="N211" s="204"/>
      <c r="O211" s="204"/>
      <c r="P211" s="204"/>
      <c r="Q211" s="204"/>
      <c r="R211" s="204"/>
      <c r="S211" s="204"/>
      <c r="T211" s="205"/>
      <c r="AT211" s="206" t="s">
        <v>243</v>
      </c>
      <c r="AU211" s="206" t="s">
        <v>88</v>
      </c>
      <c r="AV211" s="13" t="s">
        <v>86</v>
      </c>
      <c r="AW211" s="13" t="s">
        <v>39</v>
      </c>
      <c r="AX211" s="13" t="s">
        <v>78</v>
      </c>
      <c r="AY211" s="206" t="s">
        <v>233</v>
      </c>
    </row>
    <row r="212" spans="1:65" s="14" customFormat="1">
      <c r="B212" s="207"/>
      <c r="C212" s="208"/>
      <c r="D212" s="198" t="s">
        <v>243</v>
      </c>
      <c r="E212" s="209" t="s">
        <v>32</v>
      </c>
      <c r="F212" s="210" t="s">
        <v>136</v>
      </c>
      <c r="G212" s="208"/>
      <c r="H212" s="211">
        <v>175.3</v>
      </c>
      <c r="I212" s="212"/>
      <c r="J212" s="208"/>
      <c r="K212" s="208"/>
      <c r="L212" s="213"/>
      <c r="M212" s="214"/>
      <c r="N212" s="215"/>
      <c r="O212" s="215"/>
      <c r="P212" s="215"/>
      <c r="Q212" s="215"/>
      <c r="R212" s="215"/>
      <c r="S212" s="215"/>
      <c r="T212" s="216"/>
      <c r="AT212" s="217" t="s">
        <v>243</v>
      </c>
      <c r="AU212" s="217" t="s">
        <v>88</v>
      </c>
      <c r="AV212" s="14" t="s">
        <v>88</v>
      </c>
      <c r="AW212" s="14" t="s">
        <v>39</v>
      </c>
      <c r="AX212" s="14" t="s">
        <v>78</v>
      </c>
      <c r="AY212" s="217" t="s">
        <v>233</v>
      </c>
    </row>
    <row r="213" spans="1:65" s="15" customFormat="1">
      <c r="B213" s="218"/>
      <c r="C213" s="219"/>
      <c r="D213" s="198" t="s">
        <v>243</v>
      </c>
      <c r="E213" s="220" t="s">
        <v>32</v>
      </c>
      <c r="F213" s="221" t="s">
        <v>245</v>
      </c>
      <c r="G213" s="219"/>
      <c r="H213" s="222">
        <v>175.3</v>
      </c>
      <c r="I213" s="223"/>
      <c r="J213" s="219"/>
      <c r="K213" s="219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243</v>
      </c>
      <c r="AU213" s="228" t="s">
        <v>88</v>
      </c>
      <c r="AV213" s="15" t="s">
        <v>239</v>
      </c>
      <c r="AW213" s="15" t="s">
        <v>39</v>
      </c>
      <c r="AX213" s="15" t="s">
        <v>86</v>
      </c>
      <c r="AY213" s="228" t="s">
        <v>233</v>
      </c>
    </row>
    <row r="214" spans="1:65" s="2" customFormat="1" ht="24.15" customHeight="1">
      <c r="A214" s="37"/>
      <c r="B214" s="38"/>
      <c r="C214" s="178" t="s">
        <v>361</v>
      </c>
      <c r="D214" s="178" t="s">
        <v>235</v>
      </c>
      <c r="E214" s="179" t="s">
        <v>362</v>
      </c>
      <c r="F214" s="180" t="s">
        <v>363</v>
      </c>
      <c r="G214" s="181" t="s">
        <v>94</v>
      </c>
      <c r="H214" s="182">
        <v>523.6</v>
      </c>
      <c r="I214" s="183"/>
      <c r="J214" s="184">
        <f>ROUND(I214*H214,2)</f>
        <v>0</v>
      </c>
      <c r="K214" s="180" t="s">
        <v>238</v>
      </c>
      <c r="L214" s="42"/>
      <c r="M214" s="185" t="s">
        <v>32</v>
      </c>
      <c r="N214" s="186" t="s">
        <v>49</v>
      </c>
      <c r="O214" s="67"/>
      <c r="P214" s="187">
        <f>O214*H214</f>
        <v>0</v>
      </c>
      <c r="Q214" s="187">
        <v>0</v>
      </c>
      <c r="R214" s="187">
        <f>Q214*H214</f>
        <v>0</v>
      </c>
      <c r="S214" s="187">
        <v>0</v>
      </c>
      <c r="T214" s="188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9" t="s">
        <v>239</v>
      </c>
      <c r="AT214" s="189" t="s">
        <v>235</v>
      </c>
      <c r="AU214" s="189" t="s">
        <v>88</v>
      </c>
      <c r="AY214" s="19" t="s">
        <v>233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9" t="s">
        <v>86</v>
      </c>
      <c r="BK214" s="190">
        <f>ROUND(I214*H214,2)</f>
        <v>0</v>
      </c>
      <c r="BL214" s="19" t="s">
        <v>239</v>
      </c>
      <c r="BM214" s="189" t="s">
        <v>364</v>
      </c>
    </row>
    <row r="215" spans="1:65" s="2" customFormat="1">
      <c r="A215" s="37"/>
      <c r="B215" s="38"/>
      <c r="C215" s="39"/>
      <c r="D215" s="191" t="s">
        <v>241</v>
      </c>
      <c r="E215" s="39"/>
      <c r="F215" s="192" t="s">
        <v>365</v>
      </c>
      <c r="G215" s="39"/>
      <c r="H215" s="39"/>
      <c r="I215" s="193"/>
      <c r="J215" s="39"/>
      <c r="K215" s="39"/>
      <c r="L215" s="42"/>
      <c r="M215" s="194"/>
      <c r="N215" s="195"/>
      <c r="O215" s="67"/>
      <c r="P215" s="67"/>
      <c r="Q215" s="67"/>
      <c r="R215" s="67"/>
      <c r="S215" s="67"/>
      <c r="T215" s="68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9" t="s">
        <v>241</v>
      </c>
      <c r="AU215" s="19" t="s">
        <v>88</v>
      </c>
    </row>
    <row r="216" spans="1:65" s="14" customFormat="1">
      <c r="B216" s="207"/>
      <c r="C216" s="208"/>
      <c r="D216" s="198" t="s">
        <v>243</v>
      </c>
      <c r="E216" s="209" t="s">
        <v>32</v>
      </c>
      <c r="F216" s="210" t="s">
        <v>110</v>
      </c>
      <c r="G216" s="208"/>
      <c r="H216" s="211">
        <v>157.87</v>
      </c>
      <c r="I216" s="212"/>
      <c r="J216" s="208"/>
      <c r="K216" s="208"/>
      <c r="L216" s="213"/>
      <c r="M216" s="214"/>
      <c r="N216" s="215"/>
      <c r="O216" s="215"/>
      <c r="P216" s="215"/>
      <c r="Q216" s="215"/>
      <c r="R216" s="215"/>
      <c r="S216" s="215"/>
      <c r="T216" s="216"/>
      <c r="AT216" s="217" t="s">
        <v>243</v>
      </c>
      <c r="AU216" s="217" t="s">
        <v>88</v>
      </c>
      <c r="AV216" s="14" t="s">
        <v>88</v>
      </c>
      <c r="AW216" s="14" t="s">
        <v>39</v>
      </c>
      <c r="AX216" s="14" t="s">
        <v>78</v>
      </c>
      <c r="AY216" s="217" t="s">
        <v>233</v>
      </c>
    </row>
    <row r="217" spans="1:65" s="14" customFormat="1">
      <c r="B217" s="207"/>
      <c r="C217" s="208"/>
      <c r="D217" s="198" t="s">
        <v>243</v>
      </c>
      <c r="E217" s="209" t="s">
        <v>32</v>
      </c>
      <c r="F217" s="210" t="s">
        <v>130</v>
      </c>
      <c r="G217" s="208"/>
      <c r="H217" s="211">
        <v>21.32</v>
      </c>
      <c r="I217" s="212"/>
      <c r="J217" s="208"/>
      <c r="K217" s="208"/>
      <c r="L217" s="213"/>
      <c r="M217" s="214"/>
      <c r="N217" s="215"/>
      <c r="O217" s="215"/>
      <c r="P217" s="215"/>
      <c r="Q217" s="215"/>
      <c r="R217" s="215"/>
      <c r="S217" s="215"/>
      <c r="T217" s="216"/>
      <c r="AT217" s="217" t="s">
        <v>243</v>
      </c>
      <c r="AU217" s="217" t="s">
        <v>88</v>
      </c>
      <c r="AV217" s="14" t="s">
        <v>88</v>
      </c>
      <c r="AW217" s="14" t="s">
        <v>39</v>
      </c>
      <c r="AX217" s="14" t="s">
        <v>78</v>
      </c>
      <c r="AY217" s="217" t="s">
        <v>233</v>
      </c>
    </row>
    <row r="218" spans="1:65" s="14" customFormat="1">
      <c r="B218" s="207"/>
      <c r="C218" s="208"/>
      <c r="D218" s="198" t="s">
        <v>243</v>
      </c>
      <c r="E218" s="209" t="s">
        <v>32</v>
      </c>
      <c r="F218" s="210" t="s">
        <v>118</v>
      </c>
      <c r="G218" s="208"/>
      <c r="H218" s="211">
        <v>8.75</v>
      </c>
      <c r="I218" s="212"/>
      <c r="J218" s="208"/>
      <c r="K218" s="208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243</v>
      </c>
      <c r="AU218" s="217" t="s">
        <v>88</v>
      </c>
      <c r="AV218" s="14" t="s">
        <v>88</v>
      </c>
      <c r="AW218" s="14" t="s">
        <v>39</v>
      </c>
      <c r="AX218" s="14" t="s">
        <v>78</v>
      </c>
      <c r="AY218" s="217" t="s">
        <v>233</v>
      </c>
    </row>
    <row r="219" spans="1:65" s="14" customFormat="1">
      <c r="B219" s="207"/>
      <c r="C219" s="208"/>
      <c r="D219" s="198" t="s">
        <v>243</v>
      </c>
      <c r="E219" s="209" t="s">
        <v>32</v>
      </c>
      <c r="F219" s="210" t="s">
        <v>124</v>
      </c>
      <c r="G219" s="208"/>
      <c r="H219" s="211">
        <v>8.36</v>
      </c>
      <c r="I219" s="212"/>
      <c r="J219" s="208"/>
      <c r="K219" s="208"/>
      <c r="L219" s="213"/>
      <c r="M219" s="214"/>
      <c r="N219" s="215"/>
      <c r="O219" s="215"/>
      <c r="P219" s="215"/>
      <c r="Q219" s="215"/>
      <c r="R219" s="215"/>
      <c r="S219" s="215"/>
      <c r="T219" s="216"/>
      <c r="AT219" s="217" t="s">
        <v>243</v>
      </c>
      <c r="AU219" s="217" t="s">
        <v>88</v>
      </c>
      <c r="AV219" s="14" t="s">
        <v>88</v>
      </c>
      <c r="AW219" s="14" t="s">
        <v>39</v>
      </c>
      <c r="AX219" s="14" t="s">
        <v>78</v>
      </c>
      <c r="AY219" s="217" t="s">
        <v>233</v>
      </c>
    </row>
    <row r="220" spans="1:65" s="14" customFormat="1">
      <c r="B220" s="207"/>
      <c r="C220" s="208"/>
      <c r="D220" s="198" t="s">
        <v>243</v>
      </c>
      <c r="E220" s="209" t="s">
        <v>32</v>
      </c>
      <c r="F220" s="210" t="s">
        <v>104</v>
      </c>
      <c r="G220" s="208"/>
      <c r="H220" s="211">
        <v>34.75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243</v>
      </c>
      <c r="AU220" s="217" t="s">
        <v>88</v>
      </c>
      <c r="AV220" s="14" t="s">
        <v>88</v>
      </c>
      <c r="AW220" s="14" t="s">
        <v>39</v>
      </c>
      <c r="AX220" s="14" t="s">
        <v>78</v>
      </c>
      <c r="AY220" s="217" t="s">
        <v>233</v>
      </c>
    </row>
    <row r="221" spans="1:65" s="14" customFormat="1">
      <c r="B221" s="207"/>
      <c r="C221" s="208"/>
      <c r="D221" s="198" t="s">
        <v>243</v>
      </c>
      <c r="E221" s="209" t="s">
        <v>32</v>
      </c>
      <c r="F221" s="210" t="s">
        <v>127</v>
      </c>
      <c r="G221" s="208"/>
      <c r="H221" s="211">
        <v>3.12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243</v>
      </c>
      <c r="AU221" s="217" t="s">
        <v>88</v>
      </c>
      <c r="AV221" s="14" t="s">
        <v>88</v>
      </c>
      <c r="AW221" s="14" t="s">
        <v>39</v>
      </c>
      <c r="AX221" s="14" t="s">
        <v>78</v>
      </c>
      <c r="AY221" s="217" t="s">
        <v>233</v>
      </c>
    </row>
    <row r="222" spans="1:65" s="14" customFormat="1">
      <c r="B222" s="207"/>
      <c r="C222" s="208"/>
      <c r="D222" s="198" t="s">
        <v>243</v>
      </c>
      <c r="E222" s="209" t="s">
        <v>32</v>
      </c>
      <c r="F222" s="210" t="s">
        <v>107</v>
      </c>
      <c r="G222" s="208"/>
      <c r="H222" s="211">
        <v>203.5</v>
      </c>
      <c r="I222" s="212"/>
      <c r="J222" s="208"/>
      <c r="K222" s="208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243</v>
      </c>
      <c r="AU222" s="217" t="s">
        <v>88</v>
      </c>
      <c r="AV222" s="14" t="s">
        <v>88</v>
      </c>
      <c r="AW222" s="14" t="s">
        <v>39</v>
      </c>
      <c r="AX222" s="14" t="s">
        <v>78</v>
      </c>
      <c r="AY222" s="217" t="s">
        <v>233</v>
      </c>
    </row>
    <row r="223" spans="1:65" s="14" customFormat="1">
      <c r="B223" s="207"/>
      <c r="C223" s="208"/>
      <c r="D223" s="198" t="s">
        <v>243</v>
      </c>
      <c r="E223" s="209" t="s">
        <v>32</v>
      </c>
      <c r="F223" s="210" t="s">
        <v>92</v>
      </c>
      <c r="G223" s="208"/>
      <c r="H223" s="211">
        <v>49.43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243</v>
      </c>
      <c r="AU223" s="217" t="s">
        <v>88</v>
      </c>
      <c r="AV223" s="14" t="s">
        <v>88</v>
      </c>
      <c r="AW223" s="14" t="s">
        <v>39</v>
      </c>
      <c r="AX223" s="14" t="s">
        <v>78</v>
      </c>
      <c r="AY223" s="217" t="s">
        <v>233</v>
      </c>
    </row>
    <row r="224" spans="1:65" s="14" customFormat="1">
      <c r="B224" s="207"/>
      <c r="C224" s="208"/>
      <c r="D224" s="198" t="s">
        <v>243</v>
      </c>
      <c r="E224" s="209" t="s">
        <v>32</v>
      </c>
      <c r="F224" s="210" t="s">
        <v>133</v>
      </c>
      <c r="G224" s="208"/>
      <c r="H224" s="211">
        <v>36.5</v>
      </c>
      <c r="I224" s="212"/>
      <c r="J224" s="208"/>
      <c r="K224" s="208"/>
      <c r="L224" s="213"/>
      <c r="M224" s="214"/>
      <c r="N224" s="215"/>
      <c r="O224" s="215"/>
      <c r="P224" s="215"/>
      <c r="Q224" s="215"/>
      <c r="R224" s="215"/>
      <c r="S224" s="215"/>
      <c r="T224" s="216"/>
      <c r="AT224" s="217" t="s">
        <v>243</v>
      </c>
      <c r="AU224" s="217" t="s">
        <v>88</v>
      </c>
      <c r="AV224" s="14" t="s">
        <v>88</v>
      </c>
      <c r="AW224" s="14" t="s">
        <v>39</v>
      </c>
      <c r="AX224" s="14" t="s">
        <v>78</v>
      </c>
      <c r="AY224" s="217" t="s">
        <v>233</v>
      </c>
    </row>
    <row r="225" spans="1:65" s="15" customFormat="1">
      <c r="B225" s="218"/>
      <c r="C225" s="219"/>
      <c r="D225" s="198" t="s">
        <v>243</v>
      </c>
      <c r="E225" s="220" t="s">
        <v>32</v>
      </c>
      <c r="F225" s="221" t="s">
        <v>245</v>
      </c>
      <c r="G225" s="219"/>
      <c r="H225" s="222">
        <v>523.6</v>
      </c>
      <c r="I225" s="223"/>
      <c r="J225" s="219"/>
      <c r="K225" s="219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243</v>
      </c>
      <c r="AU225" s="228" t="s">
        <v>88</v>
      </c>
      <c r="AV225" s="15" t="s">
        <v>239</v>
      </c>
      <c r="AW225" s="15" t="s">
        <v>39</v>
      </c>
      <c r="AX225" s="15" t="s">
        <v>86</v>
      </c>
      <c r="AY225" s="228" t="s">
        <v>233</v>
      </c>
    </row>
    <row r="226" spans="1:65" s="2" customFormat="1" ht="16.5" customHeight="1">
      <c r="A226" s="37"/>
      <c r="B226" s="38"/>
      <c r="C226" s="178" t="s">
        <v>366</v>
      </c>
      <c r="D226" s="178" t="s">
        <v>235</v>
      </c>
      <c r="E226" s="179" t="s">
        <v>367</v>
      </c>
      <c r="F226" s="180" t="s">
        <v>368</v>
      </c>
      <c r="G226" s="181" t="s">
        <v>313</v>
      </c>
      <c r="H226" s="182">
        <v>34.280999999999999</v>
      </c>
      <c r="I226" s="183"/>
      <c r="J226" s="184">
        <f>ROUND(I226*H226,2)</f>
        <v>0</v>
      </c>
      <c r="K226" s="180" t="s">
        <v>238</v>
      </c>
      <c r="L226" s="42"/>
      <c r="M226" s="185" t="s">
        <v>32</v>
      </c>
      <c r="N226" s="186" t="s">
        <v>49</v>
      </c>
      <c r="O226" s="67"/>
      <c r="P226" s="187">
        <f>O226*H226</f>
        <v>0</v>
      </c>
      <c r="Q226" s="187">
        <v>0</v>
      </c>
      <c r="R226" s="187">
        <f>Q226*H226</f>
        <v>0</v>
      </c>
      <c r="S226" s="187">
        <v>0</v>
      </c>
      <c r="T226" s="188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9" t="s">
        <v>239</v>
      </c>
      <c r="AT226" s="189" t="s">
        <v>235</v>
      </c>
      <c r="AU226" s="189" t="s">
        <v>88</v>
      </c>
      <c r="AY226" s="19" t="s">
        <v>233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9" t="s">
        <v>86</v>
      </c>
      <c r="BK226" s="190">
        <f>ROUND(I226*H226,2)</f>
        <v>0</v>
      </c>
      <c r="BL226" s="19" t="s">
        <v>239</v>
      </c>
      <c r="BM226" s="189" t="s">
        <v>369</v>
      </c>
    </row>
    <row r="227" spans="1:65" s="2" customFormat="1">
      <c r="A227" s="37"/>
      <c r="B227" s="38"/>
      <c r="C227" s="39"/>
      <c r="D227" s="191" t="s">
        <v>241</v>
      </c>
      <c r="E227" s="39"/>
      <c r="F227" s="192" t="s">
        <v>370</v>
      </c>
      <c r="G227" s="39"/>
      <c r="H227" s="39"/>
      <c r="I227" s="193"/>
      <c r="J227" s="39"/>
      <c r="K227" s="39"/>
      <c r="L227" s="42"/>
      <c r="M227" s="194"/>
      <c r="N227" s="195"/>
      <c r="O227" s="67"/>
      <c r="P227" s="67"/>
      <c r="Q227" s="67"/>
      <c r="R227" s="67"/>
      <c r="S227" s="67"/>
      <c r="T227" s="68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9" t="s">
        <v>241</v>
      </c>
      <c r="AU227" s="19" t="s">
        <v>88</v>
      </c>
    </row>
    <row r="228" spans="1:65" s="13" customFormat="1" ht="20.399999999999999">
      <c r="B228" s="196"/>
      <c r="C228" s="197"/>
      <c r="D228" s="198" t="s">
        <v>243</v>
      </c>
      <c r="E228" s="199" t="s">
        <v>32</v>
      </c>
      <c r="F228" s="200" t="s">
        <v>371</v>
      </c>
      <c r="G228" s="197"/>
      <c r="H228" s="199" t="s">
        <v>32</v>
      </c>
      <c r="I228" s="201"/>
      <c r="J228" s="197"/>
      <c r="K228" s="197"/>
      <c r="L228" s="202"/>
      <c r="M228" s="203"/>
      <c r="N228" s="204"/>
      <c r="O228" s="204"/>
      <c r="P228" s="204"/>
      <c r="Q228" s="204"/>
      <c r="R228" s="204"/>
      <c r="S228" s="204"/>
      <c r="T228" s="205"/>
      <c r="AT228" s="206" t="s">
        <v>243</v>
      </c>
      <c r="AU228" s="206" t="s">
        <v>88</v>
      </c>
      <c r="AV228" s="13" t="s">
        <v>86</v>
      </c>
      <c r="AW228" s="13" t="s">
        <v>39</v>
      </c>
      <c r="AX228" s="13" t="s">
        <v>78</v>
      </c>
      <c r="AY228" s="206" t="s">
        <v>233</v>
      </c>
    </row>
    <row r="229" spans="1:65" s="14" customFormat="1">
      <c r="B229" s="207"/>
      <c r="C229" s="208"/>
      <c r="D229" s="198" t="s">
        <v>243</v>
      </c>
      <c r="E229" s="209" t="s">
        <v>32</v>
      </c>
      <c r="F229" s="210" t="s">
        <v>333</v>
      </c>
      <c r="G229" s="208"/>
      <c r="H229" s="211">
        <v>34.280999999999999</v>
      </c>
      <c r="I229" s="212"/>
      <c r="J229" s="208"/>
      <c r="K229" s="208"/>
      <c r="L229" s="213"/>
      <c r="M229" s="214"/>
      <c r="N229" s="215"/>
      <c r="O229" s="215"/>
      <c r="P229" s="215"/>
      <c r="Q229" s="215"/>
      <c r="R229" s="215"/>
      <c r="S229" s="215"/>
      <c r="T229" s="216"/>
      <c r="AT229" s="217" t="s">
        <v>243</v>
      </c>
      <c r="AU229" s="217" t="s">
        <v>88</v>
      </c>
      <c r="AV229" s="14" t="s">
        <v>88</v>
      </c>
      <c r="AW229" s="14" t="s">
        <v>39</v>
      </c>
      <c r="AX229" s="14" t="s">
        <v>86</v>
      </c>
      <c r="AY229" s="217" t="s">
        <v>233</v>
      </c>
    </row>
    <row r="230" spans="1:65" s="2" customFormat="1" ht="37.799999999999997" customHeight="1">
      <c r="A230" s="37"/>
      <c r="B230" s="38"/>
      <c r="C230" s="178" t="s">
        <v>372</v>
      </c>
      <c r="D230" s="178" t="s">
        <v>235</v>
      </c>
      <c r="E230" s="179" t="s">
        <v>373</v>
      </c>
      <c r="F230" s="180" t="s">
        <v>374</v>
      </c>
      <c r="G230" s="181" t="s">
        <v>94</v>
      </c>
      <c r="H230" s="182">
        <v>175.3</v>
      </c>
      <c r="I230" s="183"/>
      <c r="J230" s="184">
        <f>ROUND(I230*H230,2)</f>
        <v>0</v>
      </c>
      <c r="K230" s="180" t="s">
        <v>238</v>
      </c>
      <c r="L230" s="42"/>
      <c r="M230" s="185" t="s">
        <v>32</v>
      </c>
      <c r="N230" s="186" t="s">
        <v>49</v>
      </c>
      <c r="O230" s="67"/>
      <c r="P230" s="187">
        <f>O230*H230</f>
        <v>0</v>
      </c>
      <c r="Q230" s="187">
        <v>0</v>
      </c>
      <c r="R230" s="187">
        <f>Q230*H230</f>
        <v>0</v>
      </c>
      <c r="S230" s="187">
        <v>0</v>
      </c>
      <c r="T230" s="188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89" t="s">
        <v>239</v>
      </c>
      <c r="AT230" s="189" t="s">
        <v>235</v>
      </c>
      <c r="AU230" s="189" t="s">
        <v>88</v>
      </c>
      <c r="AY230" s="19" t="s">
        <v>233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9" t="s">
        <v>86</v>
      </c>
      <c r="BK230" s="190">
        <f>ROUND(I230*H230,2)</f>
        <v>0</v>
      </c>
      <c r="BL230" s="19" t="s">
        <v>239</v>
      </c>
      <c r="BM230" s="189" t="s">
        <v>375</v>
      </c>
    </row>
    <row r="231" spans="1:65" s="2" customFormat="1">
      <c r="A231" s="37"/>
      <c r="B231" s="38"/>
      <c r="C231" s="39"/>
      <c r="D231" s="191" t="s">
        <v>241</v>
      </c>
      <c r="E231" s="39"/>
      <c r="F231" s="192" t="s">
        <v>376</v>
      </c>
      <c r="G231" s="39"/>
      <c r="H231" s="39"/>
      <c r="I231" s="193"/>
      <c r="J231" s="39"/>
      <c r="K231" s="39"/>
      <c r="L231" s="42"/>
      <c r="M231" s="194"/>
      <c r="N231" s="195"/>
      <c r="O231" s="67"/>
      <c r="P231" s="67"/>
      <c r="Q231" s="67"/>
      <c r="R231" s="67"/>
      <c r="S231" s="67"/>
      <c r="T231" s="68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9" t="s">
        <v>241</v>
      </c>
      <c r="AU231" s="19" t="s">
        <v>88</v>
      </c>
    </row>
    <row r="232" spans="1:65" s="13" customFormat="1">
      <c r="B232" s="196"/>
      <c r="C232" s="197"/>
      <c r="D232" s="198" t="s">
        <v>243</v>
      </c>
      <c r="E232" s="199" t="s">
        <v>32</v>
      </c>
      <c r="F232" s="200" t="s">
        <v>244</v>
      </c>
      <c r="G232" s="197"/>
      <c r="H232" s="199" t="s">
        <v>32</v>
      </c>
      <c r="I232" s="201"/>
      <c r="J232" s="197"/>
      <c r="K232" s="197"/>
      <c r="L232" s="202"/>
      <c r="M232" s="203"/>
      <c r="N232" s="204"/>
      <c r="O232" s="204"/>
      <c r="P232" s="204"/>
      <c r="Q232" s="204"/>
      <c r="R232" s="204"/>
      <c r="S232" s="204"/>
      <c r="T232" s="205"/>
      <c r="AT232" s="206" t="s">
        <v>243</v>
      </c>
      <c r="AU232" s="206" t="s">
        <v>88</v>
      </c>
      <c r="AV232" s="13" t="s">
        <v>86</v>
      </c>
      <c r="AW232" s="13" t="s">
        <v>39</v>
      </c>
      <c r="AX232" s="13" t="s">
        <v>78</v>
      </c>
      <c r="AY232" s="206" t="s">
        <v>233</v>
      </c>
    </row>
    <row r="233" spans="1:65" s="13" customFormat="1">
      <c r="B233" s="196"/>
      <c r="C233" s="197"/>
      <c r="D233" s="198" t="s">
        <v>243</v>
      </c>
      <c r="E233" s="199" t="s">
        <v>32</v>
      </c>
      <c r="F233" s="200" t="s">
        <v>341</v>
      </c>
      <c r="G233" s="197"/>
      <c r="H233" s="199" t="s">
        <v>32</v>
      </c>
      <c r="I233" s="201"/>
      <c r="J233" s="197"/>
      <c r="K233" s="197"/>
      <c r="L233" s="202"/>
      <c r="M233" s="203"/>
      <c r="N233" s="204"/>
      <c r="O233" s="204"/>
      <c r="P233" s="204"/>
      <c r="Q233" s="204"/>
      <c r="R233" s="204"/>
      <c r="S233" s="204"/>
      <c r="T233" s="205"/>
      <c r="AT233" s="206" t="s">
        <v>243</v>
      </c>
      <c r="AU233" s="206" t="s">
        <v>88</v>
      </c>
      <c r="AV233" s="13" t="s">
        <v>86</v>
      </c>
      <c r="AW233" s="13" t="s">
        <v>39</v>
      </c>
      <c r="AX233" s="13" t="s">
        <v>78</v>
      </c>
      <c r="AY233" s="206" t="s">
        <v>233</v>
      </c>
    </row>
    <row r="234" spans="1:65" s="14" customFormat="1">
      <c r="B234" s="207"/>
      <c r="C234" s="208"/>
      <c r="D234" s="198" t="s">
        <v>243</v>
      </c>
      <c r="E234" s="209" t="s">
        <v>32</v>
      </c>
      <c r="F234" s="210" t="s">
        <v>136</v>
      </c>
      <c r="G234" s="208"/>
      <c r="H234" s="211">
        <v>175.3</v>
      </c>
      <c r="I234" s="212"/>
      <c r="J234" s="208"/>
      <c r="K234" s="208"/>
      <c r="L234" s="213"/>
      <c r="M234" s="214"/>
      <c r="N234" s="215"/>
      <c r="O234" s="215"/>
      <c r="P234" s="215"/>
      <c r="Q234" s="215"/>
      <c r="R234" s="215"/>
      <c r="S234" s="215"/>
      <c r="T234" s="216"/>
      <c r="AT234" s="217" t="s">
        <v>243</v>
      </c>
      <c r="AU234" s="217" t="s">
        <v>88</v>
      </c>
      <c r="AV234" s="14" t="s">
        <v>88</v>
      </c>
      <c r="AW234" s="14" t="s">
        <v>39</v>
      </c>
      <c r="AX234" s="14" t="s">
        <v>78</v>
      </c>
      <c r="AY234" s="217" t="s">
        <v>233</v>
      </c>
    </row>
    <row r="235" spans="1:65" s="15" customFormat="1">
      <c r="B235" s="218"/>
      <c r="C235" s="219"/>
      <c r="D235" s="198" t="s">
        <v>243</v>
      </c>
      <c r="E235" s="220" t="s">
        <v>32</v>
      </c>
      <c r="F235" s="221" t="s">
        <v>245</v>
      </c>
      <c r="G235" s="219"/>
      <c r="H235" s="222">
        <v>175.3</v>
      </c>
      <c r="I235" s="223"/>
      <c r="J235" s="219"/>
      <c r="K235" s="219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243</v>
      </c>
      <c r="AU235" s="228" t="s">
        <v>88</v>
      </c>
      <c r="AV235" s="15" t="s">
        <v>239</v>
      </c>
      <c r="AW235" s="15" t="s">
        <v>39</v>
      </c>
      <c r="AX235" s="15" t="s">
        <v>86</v>
      </c>
      <c r="AY235" s="228" t="s">
        <v>233</v>
      </c>
    </row>
    <row r="236" spans="1:65" s="2" customFormat="1" ht="37.799999999999997" customHeight="1">
      <c r="A236" s="37"/>
      <c r="B236" s="38"/>
      <c r="C236" s="178" t="s">
        <v>377</v>
      </c>
      <c r="D236" s="178" t="s">
        <v>235</v>
      </c>
      <c r="E236" s="179" t="s">
        <v>378</v>
      </c>
      <c r="F236" s="180" t="s">
        <v>379</v>
      </c>
      <c r="G236" s="181" t="s">
        <v>94</v>
      </c>
      <c r="H236" s="182">
        <v>175.3</v>
      </c>
      <c r="I236" s="183"/>
      <c r="J236" s="184">
        <f>ROUND(I236*H236,2)</f>
        <v>0</v>
      </c>
      <c r="K236" s="180" t="s">
        <v>238</v>
      </c>
      <c r="L236" s="42"/>
      <c r="M236" s="185" t="s">
        <v>32</v>
      </c>
      <c r="N236" s="186" t="s">
        <v>49</v>
      </c>
      <c r="O236" s="67"/>
      <c r="P236" s="187">
        <f>O236*H236</f>
        <v>0</v>
      </c>
      <c r="Q236" s="187">
        <v>0</v>
      </c>
      <c r="R236" s="187">
        <f>Q236*H236</f>
        <v>0</v>
      </c>
      <c r="S236" s="187">
        <v>0</v>
      </c>
      <c r="T236" s="188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9" t="s">
        <v>239</v>
      </c>
      <c r="AT236" s="189" t="s">
        <v>235</v>
      </c>
      <c r="AU236" s="189" t="s">
        <v>88</v>
      </c>
      <c r="AY236" s="19" t="s">
        <v>233</v>
      </c>
      <c r="BE236" s="190">
        <f>IF(N236="základní",J236,0)</f>
        <v>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19" t="s">
        <v>86</v>
      </c>
      <c r="BK236" s="190">
        <f>ROUND(I236*H236,2)</f>
        <v>0</v>
      </c>
      <c r="BL236" s="19" t="s">
        <v>239</v>
      </c>
      <c r="BM236" s="189" t="s">
        <v>380</v>
      </c>
    </row>
    <row r="237" spans="1:65" s="2" customFormat="1">
      <c r="A237" s="37"/>
      <c r="B237" s="38"/>
      <c r="C237" s="39"/>
      <c r="D237" s="191" t="s">
        <v>241</v>
      </c>
      <c r="E237" s="39"/>
      <c r="F237" s="192" t="s">
        <v>381</v>
      </c>
      <c r="G237" s="39"/>
      <c r="H237" s="39"/>
      <c r="I237" s="193"/>
      <c r="J237" s="39"/>
      <c r="K237" s="39"/>
      <c r="L237" s="42"/>
      <c r="M237" s="194"/>
      <c r="N237" s="195"/>
      <c r="O237" s="67"/>
      <c r="P237" s="67"/>
      <c r="Q237" s="67"/>
      <c r="R237" s="67"/>
      <c r="S237" s="67"/>
      <c r="T237" s="68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9" t="s">
        <v>241</v>
      </c>
      <c r="AU237" s="19" t="s">
        <v>88</v>
      </c>
    </row>
    <row r="238" spans="1:65" s="13" customFormat="1">
      <c r="B238" s="196"/>
      <c r="C238" s="197"/>
      <c r="D238" s="198" t="s">
        <v>243</v>
      </c>
      <c r="E238" s="199" t="s">
        <v>32</v>
      </c>
      <c r="F238" s="200" t="s">
        <v>244</v>
      </c>
      <c r="G238" s="197"/>
      <c r="H238" s="199" t="s">
        <v>32</v>
      </c>
      <c r="I238" s="201"/>
      <c r="J238" s="197"/>
      <c r="K238" s="197"/>
      <c r="L238" s="202"/>
      <c r="M238" s="203"/>
      <c r="N238" s="204"/>
      <c r="O238" s="204"/>
      <c r="P238" s="204"/>
      <c r="Q238" s="204"/>
      <c r="R238" s="204"/>
      <c r="S238" s="204"/>
      <c r="T238" s="205"/>
      <c r="AT238" s="206" t="s">
        <v>243</v>
      </c>
      <c r="AU238" s="206" t="s">
        <v>88</v>
      </c>
      <c r="AV238" s="13" t="s">
        <v>86</v>
      </c>
      <c r="AW238" s="13" t="s">
        <v>39</v>
      </c>
      <c r="AX238" s="13" t="s">
        <v>78</v>
      </c>
      <c r="AY238" s="206" t="s">
        <v>233</v>
      </c>
    </row>
    <row r="239" spans="1:65" s="14" customFormat="1">
      <c r="B239" s="207"/>
      <c r="C239" s="208"/>
      <c r="D239" s="198" t="s">
        <v>243</v>
      </c>
      <c r="E239" s="209" t="s">
        <v>32</v>
      </c>
      <c r="F239" s="210" t="s">
        <v>136</v>
      </c>
      <c r="G239" s="208"/>
      <c r="H239" s="211">
        <v>175.3</v>
      </c>
      <c r="I239" s="212"/>
      <c r="J239" s="208"/>
      <c r="K239" s="208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243</v>
      </c>
      <c r="AU239" s="217" t="s">
        <v>88</v>
      </c>
      <c r="AV239" s="14" t="s">
        <v>88</v>
      </c>
      <c r="AW239" s="14" t="s">
        <v>39</v>
      </c>
      <c r="AX239" s="14" t="s">
        <v>78</v>
      </c>
      <c r="AY239" s="217" t="s">
        <v>233</v>
      </c>
    </row>
    <row r="240" spans="1:65" s="15" customFormat="1">
      <c r="B240" s="218"/>
      <c r="C240" s="219"/>
      <c r="D240" s="198" t="s">
        <v>243</v>
      </c>
      <c r="E240" s="220" t="s">
        <v>32</v>
      </c>
      <c r="F240" s="221" t="s">
        <v>245</v>
      </c>
      <c r="G240" s="219"/>
      <c r="H240" s="222">
        <v>175.3</v>
      </c>
      <c r="I240" s="223"/>
      <c r="J240" s="219"/>
      <c r="K240" s="219"/>
      <c r="L240" s="224"/>
      <c r="M240" s="225"/>
      <c r="N240" s="226"/>
      <c r="O240" s="226"/>
      <c r="P240" s="226"/>
      <c r="Q240" s="226"/>
      <c r="R240" s="226"/>
      <c r="S240" s="226"/>
      <c r="T240" s="227"/>
      <c r="AT240" s="228" t="s">
        <v>243</v>
      </c>
      <c r="AU240" s="228" t="s">
        <v>88</v>
      </c>
      <c r="AV240" s="15" t="s">
        <v>239</v>
      </c>
      <c r="AW240" s="15" t="s">
        <v>39</v>
      </c>
      <c r="AX240" s="15" t="s">
        <v>86</v>
      </c>
      <c r="AY240" s="228" t="s">
        <v>233</v>
      </c>
    </row>
    <row r="241" spans="1:65" s="2" customFormat="1" ht="16.5" customHeight="1">
      <c r="A241" s="37"/>
      <c r="B241" s="38"/>
      <c r="C241" s="229" t="s">
        <v>382</v>
      </c>
      <c r="D241" s="229" t="s">
        <v>383</v>
      </c>
      <c r="E241" s="230" t="s">
        <v>384</v>
      </c>
      <c r="F241" s="231" t="s">
        <v>385</v>
      </c>
      <c r="G241" s="232" t="s">
        <v>386</v>
      </c>
      <c r="H241" s="233">
        <v>6.1360000000000001</v>
      </c>
      <c r="I241" s="234"/>
      <c r="J241" s="235">
        <f>ROUND(I241*H241,2)</f>
        <v>0</v>
      </c>
      <c r="K241" s="231" t="s">
        <v>238</v>
      </c>
      <c r="L241" s="236"/>
      <c r="M241" s="237" t="s">
        <v>32</v>
      </c>
      <c r="N241" s="238" t="s">
        <v>49</v>
      </c>
      <c r="O241" s="67"/>
      <c r="P241" s="187">
        <f>O241*H241</f>
        <v>0</v>
      </c>
      <c r="Q241" s="187">
        <v>1E-3</v>
      </c>
      <c r="R241" s="187">
        <f>Q241*H241</f>
        <v>6.136E-3</v>
      </c>
      <c r="S241" s="187">
        <v>0</v>
      </c>
      <c r="T241" s="188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9" t="s">
        <v>273</v>
      </c>
      <c r="AT241" s="189" t="s">
        <v>383</v>
      </c>
      <c r="AU241" s="189" t="s">
        <v>88</v>
      </c>
      <c r="AY241" s="19" t="s">
        <v>233</v>
      </c>
      <c r="BE241" s="190">
        <f>IF(N241="základní",J241,0)</f>
        <v>0</v>
      </c>
      <c r="BF241" s="190">
        <f>IF(N241="snížená",J241,0)</f>
        <v>0</v>
      </c>
      <c r="BG241" s="190">
        <f>IF(N241="zákl. přenesená",J241,0)</f>
        <v>0</v>
      </c>
      <c r="BH241" s="190">
        <f>IF(N241="sníž. přenesená",J241,0)</f>
        <v>0</v>
      </c>
      <c r="BI241" s="190">
        <f>IF(N241="nulová",J241,0)</f>
        <v>0</v>
      </c>
      <c r="BJ241" s="19" t="s">
        <v>86</v>
      </c>
      <c r="BK241" s="190">
        <f>ROUND(I241*H241,2)</f>
        <v>0</v>
      </c>
      <c r="BL241" s="19" t="s">
        <v>239</v>
      </c>
      <c r="BM241" s="189" t="s">
        <v>387</v>
      </c>
    </row>
    <row r="242" spans="1:65" s="14" customFormat="1">
      <c r="B242" s="207"/>
      <c r="C242" s="208"/>
      <c r="D242" s="198" t="s">
        <v>243</v>
      </c>
      <c r="E242" s="208"/>
      <c r="F242" s="210" t="s">
        <v>388</v>
      </c>
      <c r="G242" s="208"/>
      <c r="H242" s="211">
        <v>6.1360000000000001</v>
      </c>
      <c r="I242" s="212"/>
      <c r="J242" s="208"/>
      <c r="K242" s="208"/>
      <c r="L242" s="213"/>
      <c r="M242" s="214"/>
      <c r="N242" s="215"/>
      <c r="O242" s="215"/>
      <c r="P242" s="215"/>
      <c r="Q242" s="215"/>
      <c r="R242" s="215"/>
      <c r="S242" s="215"/>
      <c r="T242" s="216"/>
      <c r="AT242" s="217" t="s">
        <v>243</v>
      </c>
      <c r="AU242" s="217" t="s">
        <v>88</v>
      </c>
      <c r="AV242" s="14" t="s">
        <v>88</v>
      </c>
      <c r="AW242" s="14" t="s">
        <v>4</v>
      </c>
      <c r="AX242" s="14" t="s">
        <v>86</v>
      </c>
      <c r="AY242" s="217" t="s">
        <v>233</v>
      </c>
    </row>
    <row r="243" spans="1:65" s="2" customFormat="1" ht="21.75" customHeight="1">
      <c r="A243" s="37"/>
      <c r="B243" s="38"/>
      <c r="C243" s="178" t="s">
        <v>389</v>
      </c>
      <c r="D243" s="178" t="s">
        <v>235</v>
      </c>
      <c r="E243" s="179" t="s">
        <v>390</v>
      </c>
      <c r="F243" s="180" t="s">
        <v>391</v>
      </c>
      <c r="G243" s="181" t="s">
        <v>94</v>
      </c>
      <c r="H243" s="182">
        <v>350.6</v>
      </c>
      <c r="I243" s="183"/>
      <c r="J243" s="184">
        <f>ROUND(I243*H243,2)</f>
        <v>0</v>
      </c>
      <c r="K243" s="180" t="s">
        <v>238</v>
      </c>
      <c r="L243" s="42"/>
      <c r="M243" s="185" t="s">
        <v>32</v>
      </c>
      <c r="N243" s="186" t="s">
        <v>49</v>
      </c>
      <c r="O243" s="67"/>
      <c r="P243" s="187">
        <f>O243*H243</f>
        <v>0</v>
      </c>
      <c r="Q243" s="187">
        <v>0</v>
      </c>
      <c r="R243" s="187">
        <f>Q243*H243</f>
        <v>0</v>
      </c>
      <c r="S243" s="187">
        <v>0</v>
      </c>
      <c r="T243" s="188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9" t="s">
        <v>239</v>
      </c>
      <c r="AT243" s="189" t="s">
        <v>235</v>
      </c>
      <c r="AU243" s="189" t="s">
        <v>88</v>
      </c>
      <c r="AY243" s="19" t="s">
        <v>233</v>
      </c>
      <c r="BE243" s="190">
        <f>IF(N243="základní",J243,0)</f>
        <v>0</v>
      </c>
      <c r="BF243" s="190">
        <f>IF(N243="snížená",J243,0)</f>
        <v>0</v>
      </c>
      <c r="BG243" s="190">
        <f>IF(N243="zákl. přenesená",J243,0)</f>
        <v>0</v>
      </c>
      <c r="BH243" s="190">
        <f>IF(N243="sníž. přenesená",J243,0)</f>
        <v>0</v>
      </c>
      <c r="BI243" s="190">
        <f>IF(N243="nulová",J243,0)</f>
        <v>0</v>
      </c>
      <c r="BJ243" s="19" t="s">
        <v>86</v>
      </c>
      <c r="BK243" s="190">
        <f>ROUND(I243*H243,2)</f>
        <v>0</v>
      </c>
      <c r="BL243" s="19" t="s">
        <v>239</v>
      </c>
      <c r="BM243" s="189" t="s">
        <v>392</v>
      </c>
    </row>
    <row r="244" spans="1:65" s="2" customFormat="1">
      <c r="A244" s="37"/>
      <c r="B244" s="38"/>
      <c r="C244" s="39"/>
      <c r="D244" s="191" t="s">
        <v>241</v>
      </c>
      <c r="E244" s="39"/>
      <c r="F244" s="192" t="s">
        <v>393</v>
      </c>
      <c r="G244" s="39"/>
      <c r="H244" s="39"/>
      <c r="I244" s="193"/>
      <c r="J244" s="39"/>
      <c r="K244" s="39"/>
      <c r="L244" s="42"/>
      <c r="M244" s="194"/>
      <c r="N244" s="195"/>
      <c r="O244" s="67"/>
      <c r="P244" s="67"/>
      <c r="Q244" s="67"/>
      <c r="R244" s="67"/>
      <c r="S244" s="67"/>
      <c r="T244" s="68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9" t="s">
        <v>241</v>
      </c>
      <c r="AU244" s="19" t="s">
        <v>88</v>
      </c>
    </row>
    <row r="245" spans="1:65" s="13" customFormat="1">
      <c r="B245" s="196"/>
      <c r="C245" s="197"/>
      <c r="D245" s="198" t="s">
        <v>243</v>
      </c>
      <c r="E245" s="199" t="s">
        <v>32</v>
      </c>
      <c r="F245" s="200" t="s">
        <v>244</v>
      </c>
      <c r="G245" s="197"/>
      <c r="H245" s="199" t="s">
        <v>32</v>
      </c>
      <c r="I245" s="201"/>
      <c r="J245" s="197"/>
      <c r="K245" s="197"/>
      <c r="L245" s="202"/>
      <c r="M245" s="203"/>
      <c r="N245" s="204"/>
      <c r="O245" s="204"/>
      <c r="P245" s="204"/>
      <c r="Q245" s="204"/>
      <c r="R245" s="204"/>
      <c r="S245" s="204"/>
      <c r="T245" s="205"/>
      <c r="AT245" s="206" t="s">
        <v>243</v>
      </c>
      <c r="AU245" s="206" t="s">
        <v>88</v>
      </c>
      <c r="AV245" s="13" t="s">
        <v>86</v>
      </c>
      <c r="AW245" s="13" t="s">
        <v>39</v>
      </c>
      <c r="AX245" s="13" t="s">
        <v>78</v>
      </c>
      <c r="AY245" s="206" t="s">
        <v>233</v>
      </c>
    </row>
    <row r="246" spans="1:65" s="13" customFormat="1">
      <c r="B246" s="196"/>
      <c r="C246" s="197"/>
      <c r="D246" s="198" t="s">
        <v>243</v>
      </c>
      <c r="E246" s="199" t="s">
        <v>32</v>
      </c>
      <c r="F246" s="200" t="s">
        <v>394</v>
      </c>
      <c r="G246" s="197"/>
      <c r="H246" s="199" t="s">
        <v>32</v>
      </c>
      <c r="I246" s="201"/>
      <c r="J246" s="197"/>
      <c r="K246" s="197"/>
      <c r="L246" s="202"/>
      <c r="M246" s="203"/>
      <c r="N246" s="204"/>
      <c r="O246" s="204"/>
      <c r="P246" s="204"/>
      <c r="Q246" s="204"/>
      <c r="R246" s="204"/>
      <c r="S246" s="204"/>
      <c r="T246" s="205"/>
      <c r="AT246" s="206" t="s">
        <v>243</v>
      </c>
      <c r="AU246" s="206" t="s">
        <v>88</v>
      </c>
      <c r="AV246" s="13" t="s">
        <v>86</v>
      </c>
      <c r="AW246" s="13" t="s">
        <v>39</v>
      </c>
      <c r="AX246" s="13" t="s">
        <v>78</v>
      </c>
      <c r="AY246" s="206" t="s">
        <v>233</v>
      </c>
    </row>
    <row r="247" spans="1:65" s="14" customFormat="1">
      <c r="B247" s="207"/>
      <c r="C247" s="208"/>
      <c r="D247" s="198" t="s">
        <v>243</v>
      </c>
      <c r="E247" s="209" t="s">
        <v>32</v>
      </c>
      <c r="F247" s="210" t="s">
        <v>395</v>
      </c>
      <c r="G247" s="208"/>
      <c r="H247" s="211">
        <v>350.6</v>
      </c>
      <c r="I247" s="212"/>
      <c r="J247" s="208"/>
      <c r="K247" s="208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243</v>
      </c>
      <c r="AU247" s="217" t="s">
        <v>88</v>
      </c>
      <c r="AV247" s="14" t="s">
        <v>88</v>
      </c>
      <c r="AW247" s="14" t="s">
        <v>39</v>
      </c>
      <c r="AX247" s="14" t="s">
        <v>78</v>
      </c>
      <c r="AY247" s="217" t="s">
        <v>233</v>
      </c>
    </row>
    <row r="248" spans="1:65" s="15" customFormat="1">
      <c r="B248" s="218"/>
      <c r="C248" s="219"/>
      <c r="D248" s="198" t="s">
        <v>243</v>
      </c>
      <c r="E248" s="220" t="s">
        <v>32</v>
      </c>
      <c r="F248" s="221" t="s">
        <v>245</v>
      </c>
      <c r="G248" s="219"/>
      <c r="H248" s="222">
        <v>350.6</v>
      </c>
      <c r="I248" s="223"/>
      <c r="J248" s="219"/>
      <c r="K248" s="219"/>
      <c r="L248" s="224"/>
      <c r="M248" s="225"/>
      <c r="N248" s="226"/>
      <c r="O248" s="226"/>
      <c r="P248" s="226"/>
      <c r="Q248" s="226"/>
      <c r="R248" s="226"/>
      <c r="S248" s="226"/>
      <c r="T248" s="227"/>
      <c r="AT248" s="228" t="s">
        <v>243</v>
      </c>
      <c r="AU248" s="228" t="s">
        <v>88</v>
      </c>
      <c r="AV248" s="15" t="s">
        <v>239</v>
      </c>
      <c r="AW248" s="15" t="s">
        <v>39</v>
      </c>
      <c r="AX248" s="15" t="s">
        <v>86</v>
      </c>
      <c r="AY248" s="228" t="s">
        <v>233</v>
      </c>
    </row>
    <row r="249" spans="1:65" s="2" customFormat="1" ht="21.75" customHeight="1">
      <c r="A249" s="37"/>
      <c r="B249" s="38"/>
      <c r="C249" s="178" t="s">
        <v>396</v>
      </c>
      <c r="D249" s="178" t="s">
        <v>235</v>
      </c>
      <c r="E249" s="179" t="s">
        <v>397</v>
      </c>
      <c r="F249" s="180" t="s">
        <v>398</v>
      </c>
      <c r="G249" s="181" t="s">
        <v>94</v>
      </c>
      <c r="H249" s="182">
        <v>525.9</v>
      </c>
      <c r="I249" s="183"/>
      <c r="J249" s="184">
        <f>ROUND(I249*H249,2)</f>
        <v>0</v>
      </c>
      <c r="K249" s="180" t="s">
        <v>238</v>
      </c>
      <c r="L249" s="42"/>
      <c r="M249" s="185" t="s">
        <v>32</v>
      </c>
      <c r="N249" s="186" t="s">
        <v>49</v>
      </c>
      <c r="O249" s="67"/>
      <c r="P249" s="187">
        <f>O249*H249</f>
        <v>0</v>
      </c>
      <c r="Q249" s="187">
        <v>0</v>
      </c>
      <c r="R249" s="187">
        <f>Q249*H249</f>
        <v>0</v>
      </c>
      <c r="S249" s="187">
        <v>0</v>
      </c>
      <c r="T249" s="188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89" t="s">
        <v>239</v>
      </c>
      <c r="AT249" s="189" t="s">
        <v>235</v>
      </c>
      <c r="AU249" s="189" t="s">
        <v>88</v>
      </c>
      <c r="AY249" s="19" t="s">
        <v>233</v>
      </c>
      <c r="BE249" s="190">
        <f>IF(N249="základní",J249,0)</f>
        <v>0</v>
      </c>
      <c r="BF249" s="190">
        <f>IF(N249="snížená",J249,0)</f>
        <v>0</v>
      </c>
      <c r="BG249" s="190">
        <f>IF(N249="zákl. přenesená",J249,0)</f>
        <v>0</v>
      </c>
      <c r="BH249" s="190">
        <f>IF(N249="sníž. přenesená",J249,0)</f>
        <v>0</v>
      </c>
      <c r="BI249" s="190">
        <f>IF(N249="nulová",J249,0)</f>
        <v>0</v>
      </c>
      <c r="BJ249" s="19" t="s">
        <v>86</v>
      </c>
      <c r="BK249" s="190">
        <f>ROUND(I249*H249,2)</f>
        <v>0</v>
      </c>
      <c r="BL249" s="19" t="s">
        <v>239</v>
      </c>
      <c r="BM249" s="189" t="s">
        <v>399</v>
      </c>
    </row>
    <row r="250" spans="1:65" s="2" customFormat="1">
      <c r="A250" s="37"/>
      <c r="B250" s="38"/>
      <c r="C250" s="39"/>
      <c r="D250" s="191" t="s">
        <v>241</v>
      </c>
      <c r="E250" s="39"/>
      <c r="F250" s="192" t="s">
        <v>400</v>
      </c>
      <c r="G250" s="39"/>
      <c r="H250" s="39"/>
      <c r="I250" s="193"/>
      <c r="J250" s="39"/>
      <c r="K250" s="39"/>
      <c r="L250" s="42"/>
      <c r="M250" s="194"/>
      <c r="N250" s="195"/>
      <c r="O250" s="67"/>
      <c r="P250" s="67"/>
      <c r="Q250" s="67"/>
      <c r="R250" s="67"/>
      <c r="S250" s="67"/>
      <c r="T250" s="68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9" t="s">
        <v>241</v>
      </c>
      <c r="AU250" s="19" t="s">
        <v>88</v>
      </c>
    </row>
    <row r="251" spans="1:65" s="13" customFormat="1">
      <c r="B251" s="196"/>
      <c r="C251" s="197"/>
      <c r="D251" s="198" t="s">
        <v>243</v>
      </c>
      <c r="E251" s="199" t="s">
        <v>32</v>
      </c>
      <c r="F251" s="200" t="s">
        <v>244</v>
      </c>
      <c r="G251" s="197"/>
      <c r="H251" s="199" t="s">
        <v>32</v>
      </c>
      <c r="I251" s="201"/>
      <c r="J251" s="197"/>
      <c r="K251" s="197"/>
      <c r="L251" s="202"/>
      <c r="M251" s="203"/>
      <c r="N251" s="204"/>
      <c r="O251" s="204"/>
      <c r="P251" s="204"/>
      <c r="Q251" s="204"/>
      <c r="R251" s="204"/>
      <c r="S251" s="204"/>
      <c r="T251" s="205"/>
      <c r="AT251" s="206" t="s">
        <v>243</v>
      </c>
      <c r="AU251" s="206" t="s">
        <v>88</v>
      </c>
      <c r="AV251" s="13" t="s">
        <v>86</v>
      </c>
      <c r="AW251" s="13" t="s">
        <v>39</v>
      </c>
      <c r="AX251" s="13" t="s">
        <v>78</v>
      </c>
      <c r="AY251" s="206" t="s">
        <v>233</v>
      </c>
    </row>
    <row r="252" spans="1:65" s="13" customFormat="1">
      <c r="B252" s="196"/>
      <c r="C252" s="197"/>
      <c r="D252" s="198" t="s">
        <v>243</v>
      </c>
      <c r="E252" s="199" t="s">
        <v>32</v>
      </c>
      <c r="F252" s="200" t="s">
        <v>401</v>
      </c>
      <c r="G252" s="197"/>
      <c r="H252" s="199" t="s">
        <v>32</v>
      </c>
      <c r="I252" s="201"/>
      <c r="J252" s="197"/>
      <c r="K252" s="197"/>
      <c r="L252" s="202"/>
      <c r="M252" s="203"/>
      <c r="N252" s="204"/>
      <c r="O252" s="204"/>
      <c r="P252" s="204"/>
      <c r="Q252" s="204"/>
      <c r="R252" s="204"/>
      <c r="S252" s="204"/>
      <c r="T252" s="205"/>
      <c r="AT252" s="206" t="s">
        <v>243</v>
      </c>
      <c r="AU252" s="206" t="s">
        <v>88</v>
      </c>
      <c r="AV252" s="13" t="s">
        <v>86</v>
      </c>
      <c r="AW252" s="13" t="s">
        <v>39</v>
      </c>
      <c r="AX252" s="13" t="s">
        <v>78</v>
      </c>
      <c r="AY252" s="206" t="s">
        <v>233</v>
      </c>
    </row>
    <row r="253" spans="1:65" s="14" customFormat="1">
      <c r="B253" s="207"/>
      <c r="C253" s="208"/>
      <c r="D253" s="198" t="s">
        <v>243</v>
      </c>
      <c r="E253" s="209" t="s">
        <v>32</v>
      </c>
      <c r="F253" s="210" t="s">
        <v>402</v>
      </c>
      <c r="G253" s="208"/>
      <c r="H253" s="211">
        <v>525.9</v>
      </c>
      <c r="I253" s="212"/>
      <c r="J253" s="208"/>
      <c r="K253" s="208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243</v>
      </c>
      <c r="AU253" s="217" t="s">
        <v>88</v>
      </c>
      <c r="AV253" s="14" t="s">
        <v>88</v>
      </c>
      <c r="AW253" s="14" t="s">
        <v>39</v>
      </c>
      <c r="AX253" s="14" t="s">
        <v>78</v>
      </c>
      <c r="AY253" s="217" t="s">
        <v>233</v>
      </c>
    </row>
    <row r="254" spans="1:65" s="15" customFormat="1">
      <c r="B254" s="218"/>
      <c r="C254" s="219"/>
      <c r="D254" s="198" t="s">
        <v>243</v>
      </c>
      <c r="E254" s="220" t="s">
        <v>32</v>
      </c>
      <c r="F254" s="221" t="s">
        <v>245</v>
      </c>
      <c r="G254" s="219"/>
      <c r="H254" s="222">
        <v>525.9</v>
      </c>
      <c r="I254" s="223"/>
      <c r="J254" s="219"/>
      <c r="K254" s="219"/>
      <c r="L254" s="224"/>
      <c r="M254" s="225"/>
      <c r="N254" s="226"/>
      <c r="O254" s="226"/>
      <c r="P254" s="226"/>
      <c r="Q254" s="226"/>
      <c r="R254" s="226"/>
      <c r="S254" s="226"/>
      <c r="T254" s="227"/>
      <c r="AT254" s="228" t="s">
        <v>243</v>
      </c>
      <c r="AU254" s="228" t="s">
        <v>88</v>
      </c>
      <c r="AV254" s="15" t="s">
        <v>239</v>
      </c>
      <c r="AW254" s="15" t="s">
        <v>39</v>
      </c>
      <c r="AX254" s="15" t="s">
        <v>86</v>
      </c>
      <c r="AY254" s="228" t="s">
        <v>233</v>
      </c>
    </row>
    <row r="255" spans="1:65" s="2" customFormat="1" ht="49.05" customHeight="1">
      <c r="A255" s="37"/>
      <c r="B255" s="38"/>
      <c r="C255" s="178" t="s">
        <v>403</v>
      </c>
      <c r="D255" s="178" t="s">
        <v>235</v>
      </c>
      <c r="E255" s="179" t="s">
        <v>404</v>
      </c>
      <c r="F255" s="180" t="s">
        <v>405</v>
      </c>
      <c r="G255" s="181" t="s">
        <v>94</v>
      </c>
      <c r="H255" s="182">
        <v>175.3</v>
      </c>
      <c r="I255" s="183"/>
      <c r="J255" s="184">
        <f>ROUND(I255*H255,2)</f>
        <v>0</v>
      </c>
      <c r="K255" s="180" t="s">
        <v>238</v>
      </c>
      <c r="L255" s="42"/>
      <c r="M255" s="185" t="s">
        <v>32</v>
      </c>
      <c r="N255" s="186" t="s">
        <v>49</v>
      </c>
      <c r="O255" s="67"/>
      <c r="P255" s="187">
        <f>O255*H255</f>
        <v>0</v>
      </c>
      <c r="Q255" s="187">
        <v>0</v>
      </c>
      <c r="R255" s="187">
        <f>Q255*H255</f>
        <v>0</v>
      </c>
      <c r="S255" s="187">
        <v>0</v>
      </c>
      <c r="T255" s="188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9" t="s">
        <v>239</v>
      </c>
      <c r="AT255" s="189" t="s">
        <v>235</v>
      </c>
      <c r="AU255" s="189" t="s">
        <v>88</v>
      </c>
      <c r="AY255" s="19" t="s">
        <v>233</v>
      </c>
      <c r="BE255" s="190">
        <f>IF(N255="základní",J255,0)</f>
        <v>0</v>
      </c>
      <c r="BF255" s="190">
        <f>IF(N255="snížená",J255,0)</f>
        <v>0</v>
      </c>
      <c r="BG255" s="190">
        <f>IF(N255="zákl. přenesená",J255,0)</f>
        <v>0</v>
      </c>
      <c r="BH255" s="190">
        <f>IF(N255="sníž. přenesená",J255,0)</f>
        <v>0</v>
      </c>
      <c r="BI255" s="190">
        <f>IF(N255="nulová",J255,0)</f>
        <v>0</v>
      </c>
      <c r="BJ255" s="19" t="s">
        <v>86</v>
      </c>
      <c r="BK255" s="190">
        <f>ROUND(I255*H255,2)</f>
        <v>0</v>
      </c>
      <c r="BL255" s="19" t="s">
        <v>239</v>
      </c>
      <c r="BM255" s="189" t="s">
        <v>406</v>
      </c>
    </row>
    <row r="256" spans="1:65" s="2" customFormat="1">
      <c r="A256" s="37"/>
      <c r="B256" s="38"/>
      <c r="C256" s="39"/>
      <c r="D256" s="191" t="s">
        <v>241</v>
      </c>
      <c r="E256" s="39"/>
      <c r="F256" s="192" t="s">
        <v>407</v>
      </c>
      <c r="G256" s="39"/>
      <c r="H256" s="39"/>
      <c r="I256" s="193"/>
      <c r="J256" s="39"/>
      <c r="K256" s="39"/>
      <c r="L256" s="42"/>
      <c r="M256" s="194"/>
      <c r="N256" s="195"/>
      <c r="O256" s="67"/>
      <c r="P256" s="67"/>
      <c r="Q256" s="67"/>
      <c r="R256" s="67"/>
      <c r="S256" s="67"/>
      <c r="T256" s="68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9" t="s">
        <v>241</v>
      </c>
      <c r="AU256" s="19" t="s">
        <v>88</v>
      </c>
    </row>
    <row r="257" spans="1:65" s="13" customFormat="1">
      <c r="B257" s="196"/>
      <c r="C257" s="197"/>
      <c r="D257" s="198" t="s">
        <v>243</v>
      </c>
      <c r="E257" s="199" t="s">
        <v>32</v>
      </c>
      <c r="F257" s="200" t="s">
        <v>244</v>
      </c>
      <c r="G257" s="197"/>
      <c r="H257" s="199" t="s">
        <v>32</v>
      </c>
      <c r="I257" s="201"/>
      <c r="J257" s="197"/>
      <c r="K257" s="197"/>
      <c r="L257" s="202"/>
      <c r="M257" s="203"/>
      <c r="N257" s="204"/>
      <c r="O257" s="204"/>
      <c r="P257" s="204"/>
      <c r="Q257" s="204"/>
      <c r="R257" s="204"/>
      <c r="S257" s="204"/>
      <c r="T257" s="205"/>
      <c r="AT257" s="206" t="s">
        <v>243</v>
      </c>
      <c r="AU257" s="206" t="s">
        <v>88</v>
      </c>
      <c r="AV257" s="13" t="s">
        <v>86</v>
      </c>
      <c r="AW257" s="13" t="s">
        <v>39</v>
      </c>
      <c r="AX257" s="13" t="s">
        <v>78</v>
      </c>
      <c r="AY257" s="206" t="s">
        <v>233</v>
      </c>
    </row>
    <row r="258" spans="1:65" s="14" customFormat="1">
      <c r="B258" s="207"/>
      <c r="C258" s="208"/>
      <c r="D258" s="198" t="s">
        <v>243</v>
      </c>
      <c r="E258" s="209" t="s">
        <v>32</v>
      </c>
      <c r="F258" s="210" t="s">
        <v>136</v>
      </c>
      <c r="G258" s="208"/>
      <c r="H258" s="211">
        <v>175.3</v>
      </c>
      <c r="I258" s="212"/>
      <c r="J258" s="208"/>
      <c r="K258" s="208"/>
      <c r="L258" s="213"/>
      <c r="M258" s="214"/>
      <c r="N258" s="215"/>
      <c r="O258" s="215"/>
      <c r="P258" s="215"/>
      <c r="Q258" s="215"/>
      <c r="R258" s="215"/>
      <c r="S258" s="215"/>
      <c r="T258" s="216"/>
      <c r="AT258" s="217" t="s">
        <v>243</v>
      </c>
      <c r="AU258" s="217" t="s">
        <v>88</v>
      </c>
      <c r="AV258" s="14" t="s">
        <v>88</v>
      </c>
      <c r="AW258" s="14" t="s">
        <v>39</v>
      </c>
      <c r="AX258" s="14" t="s">
        <v>78</v>
      </c>
      <c r="AY258" s="217" t="s">
        <v>233</v>
      </c>
    </row>
    <row r="259" spans="1:65" s="15" customFormat="1">
      <c r="B259" s="218"/>
      <c r="C259" s="219"/>
      <c r="D259" s="198" t="s">
        <v>243</v>
      </c>
      <c r="E259" s="220" t="s">
        <v>32</v>
      </c>
      <c r="F259" s="221" t="s">
        <v>245</v>
      </c>
      <c r="G259" s="219"/>
      <c r="H259" s="222">
        <v>175.3</v>
      </c>
      <c r="I259" s="223"/>
      <c r="J259" s="219"/>
      <c r="K259" s="219"/>
      <c r="L259" s="224"/>
      <c r="M259" s="225"/>
      <c r="N259" s="226"/>
      <c r="O259" s="226"/>
      <c r="P259" s="226"/>
      <c r="Q259" s="226"/>
      <c r="R259" s="226"/>
      <c r="S259" s="226"/>
      <c r="T259" s="227"/>
      <c r="AT259" s="228" t="s">
        <v>243</v>
      </c>
      <c r="AU259" s="228" t="s">
        <v>88</v>
      </c>
      <c r="AV259" s="15" t="s">
        <v>239</v>
      </c>
      <c r="AW259" s="15" t="s">
        <v>39</v>
      </c>
      <c r="AX259" s="15" t="s">
        <v>86</v>
      </c>
      <c r="AY259" s="228" t="s">
        <v>233</v>
      </c>
    </row>
    <row r="260" spans="1:65" s="2" customFormat="1" ht="33" customHeight="1">
      <c r="A260" s="37"/>
      <c r="B260" s="38"/>
      <c r="C260" s="178" t="s">
        <v>408</v>
      </c>
      <c r="D260" s="178" t="s">
        <v>235</v>
      </c>
      <c r="E260" s="179" t="s">
        <v>409</v>
      </c>
      <c r="F260" s="180" t="s">
        <v>410</v>
      </c>
      <c r="G260" s="181" t="s">
        <v>94</v>
      </c>
      <c r="H260" s="182">
        <v>175.3</v>
      </c>
      <c r="I260" s="183"/>
      <c r="J260" s="184">
        <f>ROUND(I260*H260,2)</f>
        <v>0</v>
      </c>
      <c r="K260" s="180" t="s">
        <v>238</v>
      </c>
      <c r="L260" s="42"/>
      <c r="M260" s="185" t="s">
        <v>32</v>
      </c>
      <c r="N260" s="186" t="s">
        <v>49</v>
      </c>
      <c r="O260" s="67"/>
      <c r="P260" s="187">
        <f>O260*H260</f>
        <v>0</v>
      </c>
      <c r="Q260" s="187">
        <v>0</v>
      </c>
      <c r="R260" s="187">
        <f>Q260*H260</f>
        <v>0</v>
      </c>
      <c r="S260" s="187">
        <v>0</v>
      </c>
      <c r="T260" s="188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9" t="s">
        <v>239</v>
      </c>
      <c r="AT260" s="189" t="s">
        <v>235</v>
      </c>
      <c r="AU260" s="189" t="s">
        <v>88</v>
      </c>
      <c r="AY260" s="19" t="s">
        <v>233</v>
      </c>
      <c r="BE260" s="190">
        <f>IF(N260="základní",J260,0)</f>
        <v>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19" t="s">
        <v>86</v>
      </c>
      <c r="BK260" s="190">
        <f>ROUND(I260*H260,2)</f>
        <v>0</v>
      </c>
      <c r="BL260" s="19" t="s">
        <v>239</v>
      </c>
      <c r="BM260" s="189" t="s">
        <v>411</v>
      </c>
    </row>
    <row r="261" spans="1:65" s="2" customFormat="1">
      <c r="A261" s="37"/>
      <c r="B261" s="38"/>
      <c r="C261" s="39"/>
      <c r="D261" s="191" t="s">
        <v>241</v>
      </c>
      <c r="E261" s="39"/>
      <c r="F261" s="192" t="s">
        <v>412</v>
      </c>
      <c r="G261" s="39"/>
      <c r="H261" s="39"/>
      <c r="I261" s="193"/>
      <c r="J261" s="39"/>
      <c r="K261" s="39"/>
      <c r="L261" s="42"/>
      <c r="M261" s="194"/>
      <c r="N261" s="195"/>
      <c r="O261" s="67"/>
      <c r="P261" s="67"/>
      <c r="Q261" s="67"/>
      <c r="R261" s="67"/>
      <c r="S261" s="67"/>
      <c r="T261" s="68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9" t="s">
        <v>241</v>
      </c>
      <c r="AU261" s="19" t="s">
        <v>88</v>
      </c>
    </row>
    <row r="262" spans="1:65" s="13" customFormat="1">
      <c r="B262" s="196"/>
      <c r="C262" s="197"/>
      <c r="D262" s="198" t="s">
        <v>243</v>
      </c>
      <c r="E262" s="199" t="s">
        <v>32</v>
      </c>
      <c r="F262" s="200" t="s">
        <v>244</v>
      </c>
      <c r="G262" s="197"/>
      <c r="H262" s="199" t="s">
        <v>32</v>
      </c>
      <c r="I262" s="201"/>
      <c r="J262" s="197"/>
      <c r="K262" s="197"/>
      <c r="L262" s="202"/>
      <c r="M262" s="203"/>
      <c r="N262" s="204"/>
      <c r="O262" s="204"/>
      <c r="P262" s="204"/>
      <c r="Q262" s="204"/>
      <c r="R262" s="204"/>
      <c r="S262" s="204"/>
      <c r="T262" s="205"/>
      <c r="AT262" s="206" t="s">
        <v>243</v>
      </c>
      <c r="AU262" s="206" t="s">
        <v>88</v>
      </c>
      <c r="AV262" s="13" t="s">
        <v>86</v>
      </c>
      <c r="AW262" s="13" t="s">
        <v>39</v>
      </c>
      <c r="AX262" s="13" t="s">
        <v>78</v>
      </c>
      <c r="AY262" s="206" t="s">
        <v>233</v>
      </c>
    </row>
    <row r="263" spans="1:65" s="14" customFormat="1">
      <c r="B263" s="207"/>
      <c r="C263" s="208"/>
      <c r="D263" s="198" t="s">
        <v>243</v>
      </c>
      <c r="E263" s="209" t="s">
        <v>32</v>
      </c>
      <c r="F263" s="210" t="s">
        <v>136</v>
      </c>
      <c r="G263" s="208"/>
      <c r="H263" s="211">
        <v>175.3</v>
      </c>
      <c r="I263" s="212"/>
      <c r="J263" s="208"/>
      <c r="K263" s="208"/>
      <c r="L263" s="213"/>
      <c r="M263" s="214"/>
      <c r="N263" s="215"/>
      <c r="O263" s="215"/>
      <c r="P263" s="215"/>
      <c r="Q263" s="215"/>
      <c r="R263" s="215"/>
      <c r="S263" s="215"/>
      <c r="T263" s="216"/>
      <c r="AT263" s="217" t="s">
        <v>243</v>
      </c>
      <c r="AU263" s="217" t="s">
        <v>88</v>
      </c>
      <c r="AV263" s="14" t="s">
        <v>88</v>
      </c>
      <c r="AW263" s="14" t="s">
        <v>39</v>
      </c>
      <c r="AX263" s="14" t="s">
        <v>78</v>
      </c>
      <c r="AY263" s="217" t="s">
        <v>233</v>
      </c>
    </row>
    <row r="264" spans="1:65" s="15" customFormat="1">
      <c r="B264" s="218"/>
      <c r="C264" s="219"/>
      <c r="D264" s="198" t="s">
        <v>243</v>
      </c>
      <c r="E264" s="220" t="s">
        <v>32</v>
      </c>
      <c r="F264" s="221" t="s">
        <v>245</v>
      </c>
      <c r="G264" s="219"/>
      <c r="H264" s="222">
        <v>175.3</v>
      </c>
      <c r="I264" s="223"/>
      <c r="J264" s="219"/>
      <c r="K264" s="219"/>
      <c r="L264" s="224"/>
      <c r="M264" s="225"/>
      <c r="N264" s="226"/>
      <c r="O264" s="226"/>
      <c r="P264" s="226"/>
      <c r="Q264" s="226"/>
      <c r="R264" s="226"/>
      <c r="S264" s="226"/>
      <c r="T264" s="227"/>
      <c r="AT264" s="228" t="s">
        <v>243</v>
      </c>
      <c r="AU264" s="228" t="s">
        <v>88</v>
      </c>
      <c r="AV264" s="15" t="s">
        <v>239</v>
      </c>
      <c r="AW264" s="15" t="s">
        <v>39</v>
      </c>
      <c r="AX264" s="15" t="s">
        <v>86</v>
      </c>
      <c r="AY264" s="228" t="s">
        <v>233</v>
      </c>
    </row>
    <row r="265" spans="1:65" s="2" customFormat="1" ht="44.25" customHeight="1">
      <c r="A265" s="37"/>
      <c r="B265" s="38"/>
      <c r="C265" s="178" t="s">
        <v>413</v>
      </c>
      <c r="D265" s="178" t="s">
        <v>235</v>
      </c>
      <c r="E265" s="179" t="s">
        <v>414</v>
      </c>
      <c r="F265" s="180" t="s">
        <v>415</v>
      </c>
      <c r="G265" s="181" t="s">
        <v>141</v>
      </c>
      <c r="H265" s="182">
        <v>1</v>
      </c>
      <c r="I265" s="183"/>
      <c r="J265" s="184">
        <f>ROUND(I265*H265,2)</f>
        <v>0</v>
      </c>
      <c r="K265" s="180" t="s">
        <v>238</v>
      </c>
      <c r="L265" s="42"/>
      <c r="M265" s="185" t="s">
        <v>32</v>
      </c>
      <c r="N265" s="186" t="s">
        <v>49</v>
      </c>
      <c r="O265" s="67"/>
      <c r="P265" s="187">
        <f>O265*H265</f>
        <v>0</v>
      </c>
      <c r="Q265" s="187">
        <v>2.1350000000000001E-2</v>
      </c>
      <c r="R265" s="187">
        <f>Q265*H265</f>
        <v>2.1350000000000001E-2</v>
      </c>
      <c r="S265" s="187">
        <v>0</v>
      </c>
      <c r="T265" s="188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9" t="s">
        <v>239</v>
      </c>
      <c r="AT265" s="189" t="s">
        <v>235</v>
      </c>
      <c r="AU265" s="189" t="s">
        <v>88</v>
      </c>
      <c r="AY265" s="19" t="s">
        <v>233</v>
      </c>
      <c r="BE265" s="190">
        <f>IF(N265="základní",J265,0)</f>
        <v>0</v>
      </c>
      <c r="BF265" s="190">
        <f>IF(N265="snížená",J265,0)</f>
        <v>0</v>
      </c>
      <c r="BG265" s="190">
        <f>IF(N265="zákl. přenesená",J265,0)</f>
        <v>0</v>
      </c>
      <c r="BH265" s="190">
        <f>IF(N265="sníž. přenesená",J265,0)</f>
        <v>0</v>
      </c>
      <c r="BI265" s="190">
        <f>IF(N265="nulová",J265,0)</f>
        <v>0</v>
      </c>
      <c r="BJ265" s="19" t="s">
        <v>86</v>
      </c>
      <c r="BK265" s="190">
        <f>ROUND(I265*H265,2)</f>
        <v>0</v>
      </c>
      <c r="BL265" s="19" t="s">
        <v>239</v>
      </c>
      <c r="BM265" s="189" t="s">
        <v>416</v>
      </c>
    </row>
    <row r="266" spans="1:65" s="2" customFormat="1">
      <c r="A266" s="37"/>
      <c r="B266" s="38"/>
      <c r="C266" s="39"/>
      <c r="D266" s="191" t="s">
        <v>241</v>
      </c>
      <c r="E266" s="39"/>
      <c r="F266" s="192" t="s">
        <v>417</v>
      </c>
      <c r="G266" s="39"/>
      <c r="H266" s="39"/>
      <c r="I266" s="193"/>
      <c r="J266" s="39"/>
      <c r="K266" s="39"/>
      <c r="L266" s="42"/>
      <c r="M266" s="194"/>
      <c r="N266" s="195"/>
      <c r="O266" s="67"/>
      <c r="P266" s="67"/>
      <c r="Q266" s="67"/>
      <c r="R266" s="67"/>
      <c r="S266" s="67"/>
      <c r="T266" s="68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9" t="s">
        <v>241</v>
      </c>
      <c r="AU266" s="19" t="s">
        <v>88</v>
      </c>
    </row>
    <row r="267" spans="1:65" s="13" customFormat="1">
      <c r="B267" s="196"/>
      <c r="C267" s="197"/>
      <c r="D267" s="198" t="s">
        <v>243</v>
      </c>
      <c r="E267" s="199" t="s">
        <v>32</v>
      </c>
      <c r="F267" s="200" t="s">
        <v>244</v>
      </c>
      <c r="G267" s="197"/>
      <c r="H267" s="199" t="s">
        <v>32</v>
      </c>
      <c r="I267" s="201"/>
      <c r="J267" s="197"/>
      <c r="K267" s="197"/>
      <c r="L267" s="202"/>
      <c r="M267" s="203"/>
      <c r="N267" s="204"/>
      <c r="O267" s="204"/>
      <c r="P267" s="204"/>
      <c r="Q267" s="204"/>
      <c r="R267" s="204"/>
      <c r="S267" s="204"/>
      <c r="T267" s="205"/>
      <c r="AT267" s="206" t="s">
        <v>243</v>
      </c>
      <c r="AU267" s="206" t="s">
        <v>88</v>
      </c>
      <c r="AV267" s="13" t="s">
        <v>86</v>
      </c>
      <c r="AW267" s="13" t="s">
        <v>39</v>
      </c>
      <c r="AX267" s="13" t="s">
        <v>78</v>
      </c>
      <c r="AY267" s="206" t="s">
        <v>233</v>
      </c>
    </row>
    <row r="268" spans="1:65" s="14" customFormat="1">
      <c r="B268" s="207"/>
      <c r="C268" s="208"/>
      <c r="D268" s="198" t="s">
        <v>243</v>
      </c>
      <c r="E268" s="209" t="s">
        <v>32</v>
      </c>
      <c r="F268" s="210" t="s">
        <v>418</v>
      </c>
      <c r="G268" s="208"/>
      <c r="H268" s="211">
        <v>1</v>
      </c>
      <c r="I268" s="212"/>
      <c r="J268" s="208"/>
      <c r="K268" s="208"/>
      <c r="L268" s="213"/>
      <c r="M268" s="214"/>
      <c r="N268" s="215"/>
      <c r="O268" s="215"/>
      <c r="P268" s="215"/>
      <c r="Q268" s="215"/>
      <c r="R268" s="215"/>
      <c r="S268" s="215"/>
      <c r="T268" s="216"/>
      <c r="AT268" s="217" t="s">
        <v>243</v>
      </c>
      <c r="AU268" s="217" t="s">
        <v>88</v>
      </c>
      <c r="AV268" s="14" t="s">
        <v>88</v>
      </c>
      <c r="AW268" s="14" t="s">
        <v>39</v>
      </c>
      <c r="AX268" s="14" t="s">
        <v>78</v>
      </c>
      <c r="AY268" s="217" t="s">
        <v>233</v>
      </c>
    </row>
    <row r="269" spans="1:65" s="15" customFormat="1">
      <c r="B269" s="218"/>
      <c r="C269" s="219"/>
      <c r="D269" s="198" t="s">
        <v>243</v>
      </c>
      <c r="E269" s="220" t="s">
        <v>32</v>
      </c>
      <c r="F269" s="221" t="s">
        <v>245</v>
      </c>
      <c r="G269" s="219"/>
      <c r="H269" s="222">
        <v>1</v>
      </c>
      <c r="I269" s="223"/>
      <c r="J269" s="219"/>
      <c r="K269" s="219"/>
      <c r="L269" s="224"/>
      <c r="M269" s="225"/>
      <c r="N269" s="226"/>
      <c r="O269" s="226"/>
      <c r="P269" s="226"/>
      <c r="Q269" s="226"/>
      <c r="R269" s="226"/>
      <c r="S269" s="226"/>
      <c r="T269" s="227"/>
      <c r="AT269" s="228" t="s">
        <v>243</v>
      </c>
      <c r="AU269" s="228" t="s">
        <v>88</v>
      </c>
      <c r="AV269" s="15" t="s">
        <v>239</v>
      </c>
      <c r="AW269" s="15" t="s">
        <v>39</v>
      </c>
      <c r="AX269" s="15" t="s">
        <v>86</v>
      </c>
      <c r="AY269" s="228" t="s">
        <v>233</v>
      </c>
    </row>
    <row r="270" spans="1:65" s="2" customFormat="1" ht="24.15" customHeight="1">
      <c r="A270" s="37"/>
      <c r="B270" s="38"/>
      <c r="C270" s="178" t="s">
        <v>419</v>
      </c>
      <c r="D270" s="178" t="s">
        <v>235</v>
      </c>
      <c r="E270" s="179" t="s">
        <v>420</v>
      </c>
      <c r="F270" s="180" t="s">
        <v>421</v>
      </c>
      <c r="G270" s="181" t="s">
        <v>94</v>
      </c>
      <c r="H270" s="182">
        <v>175.3</v>
      </c>
      <c r="I270" s="183"/>
      <c r="J270" s="184">
        <f>ROUND(I270*H270,2)</f>
        <v>0</v>
      </c>
      <c r="K270" s="180" t="s">
        <v>238</v>
      </c>
      <c r="L270" s="42"/>
      <c r="M270" s="185" t="s">
        <v>32</v>
      </c>
      <c r="N270" s="186" t="s">
        <v>49</v>
      </c>
      <c r="O270" s="67"/>
      <c r="P270" s="187">
        <f>O270*H270</f>
        <v>0</v>
      </c>
      <c r="Q270" s="187">
        <v>0</v>
      </c>
      <c r="R270" s="187">
        <f>Q270*H270</f>
        <v>0</v>
      </c>
      <c r="S270" s="187">
        <v>0</v>
      </c>
      <c r="T270" s="188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9" t="s">
        <v>239</v>
      </c>
      <c r="AT270" s="189" t="s">
        <v>235</v>
      </c>
      <c r="AU270" s="189" t="s">
        <v>88</v>
      </c>
      <c r="AY270" s="19" t="s">
        <v>233</v>
      </c>
      <c r="BE270" s="190">
        <f>IF(N270="základní",J270,0)</f>
        <v>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19" t="s">
        <v>86</v>
      </c>
      <c r="BK270" s="190">
        <f>ROUND(I270*H270,2)</f>
        <v>0</v>
      </c>
      <c r="BL270" s="19" t="s">
        <v>239</v>
      </c>
      <c r="BM270" s="189" t="s">
        <v>422</v>
      </c>
    </row>
    <row r="271" spans="1:65" s="2" customFormat="1">
      <c r="A271" s="37"/>
      <c r="B271" s="38"/>
      <c r="C271" s="39"/>
      <c r="D271" s="191" t="s">
        <v>241</v>
      </c>
      <c r="E271" s="39"/>
      <c r="F271" s="192" t="s">
        <v>423</v>
      </c>
      <c r="G271" s="39"/>
      <c r="H271" s="39"/>
      <c r="I271" s="193"/>
      <c r="J271" s="39"/>
      <c r="K271" s="39"/>
      <c r="L271" s="42"/>
      <c r="M271" s="194"/>
      <c r="N271" s="195"/>
      <c r="O271" s="67"/>
      <c r="P271" s="67"/>
      <c r="Q271" s="67"/>
      <c r="R271" s="67"/>
      <c r="S271" s="67"/>
      <c r="T271" s="68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9" t="s">
        <v>241</v>
      </c>
      <c r="AU271" s="19" t="s">
        <v>88</v>
      </c>
    </row>
    <row r="272" spans="1:65" s="13" customFormat="1">
      <c r="B272" s="196"/>
      <c r="C272" s="197"/>
      <c r="D272" s="198" t="s">
        <v>243</v>
      </c>
      <c r="E272" s="199" t="s">
        <v>32</v>
      </c>
      <c r="F272" s="200" t="s">
        <v>244</v>
      </c>
      <c r="G272" s="197"/>
      <c r="H272" s="199" t="s">
        <v>32</v>
      </c>
      <c r="I272" s="201"/>
      <c r="J272" s="197"/>
      <c r="K272" s="197"/>
      <c r="L272" s="202"/>
      <c r="M272" s="203"/>
      <c r="N272" s="204"/>
      <c r="O272" s="204"/>
      <c r="P272" s="204"/>
      <c r="Q272" s="204"/>
      <c r="R272" s="204"/>
      <c r="S272" s="204"/>
      <c r="T272" s="205"/>
      <c r="AT272" s="206" t="s">
        <v>243</v>
      </c>
      <c r="AU272" s="206" t="s">
        <v>88</v>
      </c>
      <c r="AV272" s="13" t="s">
        <v>86</v>
      </c>
      <c r="AW272" s="13" t="s">
        <v>39</v>
      </c>
      <c r="AX272" s="13" t="s">
        <v>78</v>
      </c>
      <c r="AY272" s="206" t="s">
        <v>233</v>
      </c>
    </row>
    <row r="273" spans="1:65" s="13" customFormat="1">
      <c r="B273" s="196"/>
      <c r="C273" s="197"/>
      <c r="D273" s="198" t="s">
        <v>243</v>
      </c>
      <c r="E273" s="199" t="s">
        <v>32</v>
      </c>
      <c r="F273" s="200" t="s">
        <v>424</v>
      </c>
      <c r="G273" s="197"/>
      <c r="H273" s="199" t="s">
        <v>32</v>
      </c>
      <c r="I273" s="201"/>
      <c r="J273" s="197"/>
      <c r="K273" s="197"/>
      <c r="L273" s="202"/>
      <c r="M273" s="203"/>
      <c r="N273" s="204"/>
      <c r="O273" s="204"/>
      <c r="P273" s="204"/>
      <c r="Q273" s="204"/>
      <c r="R273" s="204"/>
      <c r="S273" s="204"/>
      <c r="T273" s="205"/>
      <c r="AT273" s="206" t="s">
        <v>243</v>
      </c>
      <c r="AU273" s="206" t="s">
        <v>88</v>
      </c>
      <c r="AV273" s="13" t="s">
        <v>86</v>
      </c>
      <c r="AW273" s="13" t="s">
        <v>39</v>
      </c>
      <c r="AX273" s="13" t="s">
        <v>78</v>
      </c>
      <c r="AY273" s="206" t="s">
        <v>233</v>
      </c>
    </row>
    <row r="274" spans="1:65" s="14" customFormat="1">
      <c r="B274" s="207"/>
      <c r="C274" s="208"/>
      <c r="D274" s="198" t="s">
        <v>243</v>
      </c>
      <c r="E274" s="209" t="s">
        <v>32</v>
      </c>
      <c r="F274" s="210" t="s">
        <v>136</v>
      </c>
      <c r="G274" s="208"/>
      <c r="H274" s="211">
        <v>175.3</v>
      </c>
      <c r="I274" s="212"/>
      <c r="J274" s="208"/>
      <c r="K274" s="208"/>
      <c r="L274" s="213"/>
      <c r="M274" s="214"/>
      <c r="N274" s="215"/>
      <c r="O274" s="215"/>
      <c r="P274" s="215"/>
      <c r="Q274" s="215"/>
      <c r="R274" s="215"/>
      <c r="S274" s="215"/>
      <c r="T274" s="216"/>
      <c r="AT274" s="217" t="s">
        <v>243</v>
      </c>
      <c r="AU274" s="217" t="s">
        <v>88</v>
      </c>
      <c r="AV274" s="14" t="s">
        <v>88</v>
      </c>
      <c r="AW274" s="14" t="s">
        <v>39</v>
      </c>
      <c r="AX274" s="14" t="s">
        <v>78</v>
      </c>
      <c r="AY274" s="217" t="s">
        <v>233</v>
      </c>
    </row>
    <row r="275" spans="1:65" s="15" customFormat="1">
      <c r="B275" s="218"/>
      <c r="C275" s="219"/>
      <c r="D275" s="198" t="s">
        <v>243</v>
      </c>
      <c r="E275" s="220" t="s">
        <v>32</v>
      </c>
      <c r="F275" s="221" t="s">
        <v>245</v>
      </c>
      <c r="G275" s="219"/>
      <c r="H275" s="222">
        <v>175.3</v>
      </c>
      <c r="I275" s="223"/>
      <c r="J275" s="219"/>
      <c r="K275" s="219"/>
      <c r="L275" s="224"/>
      <c r="M275" s="225"/>
      <c r="N275" s="226"/>
      <c r="O275" s="226"/>
      <c r="P275" s="226"/>
      <c r="Q275" s="226"/>
      <c r="R275" s="226"/>
      <c r="S275" s="226"/>
      <c r="T275" s="227"/>
      <c r="AT275" s="228" t="s">
        <v>243</v>
      </c>
      <c r="AU275" s="228" t="s">
        <v>88</v>
      </c>
      <c r="AV275" s="15" t="s">
        <v>239</v>
      </c>
      <c r="AW275" s="15" t="s">
        <v>39</v>
      </c>
      <c r="AX275" s="15" t="s">
        <v>86</v>
      </c>
      <c r="AY275" s="228" t="s">
        <v>233</v>
      </c>
    </row>
    <row r="276" spans="1:65" s="2" customFormat="1" ht="21.75" customHeight="1">
      <c r="A276" s="37"/>
      <c r="B276" s="38"/>
      <c r="C276" s="178" t="s">
        <v>425</v>
      </c>
      <c r="D276" s="178" t="s">
        <v>235</v>
      </c>
      <c r="E276" s="179" t="s">
        <v>426</v>
      </c>
      <c r="F276" s="180" t="s">
        <v>427</v>
      </c>
      <c r="G276" s="181" t="s">
        <v>94</v>
      </c>
      <c r="H276" s="182">
        <v>175.3</v>
      </c>
      <c r="I276" s="183"/>
      <c r="J276" s="184">
        <f>ROUND(I276*H276,2)</f>
        <v>0</v>
      </c>
      <c r="K276" s="180" t="s">
        <v>238</v>
      </c>
      <c r="L276" s="42"/>
      <c r="M276" s="185" t="s">
        <v>32</v>
      </c>
      <c r="N276" s="186" t="s">
        <v>49</v>
      </c>
      <c r="O276" s="67"/>
      <c r="P276" s="187">
        <f>O276*H276</f>
        <v>0</v>
      </c>
      <c r="Q276" s="187">
        <v>0</v>
      </c>
      <c r="R276" s="187">
        <f>Q276*H276</f>
        <v>0</v>
      </c>
      <c r="S276" s="187">
        <v>0</v>
      </c>
      <c r="T276" s="188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89" t="s">
        <v>239</v>
      </c>
      <c r="AT276" s="189" t="s">
        <v>235</v>
      </c>
      <c r="AU276" s="189" t="s">
        <v>88</v>
      </c>
      <c r="AY276" s="19" t="s">
        <v>233</v>
      </c>
      <c r="BE276" s="190">
        <f>IF(N276="základní",J276,0)</f>
        <v>0</v>
      </c>
      <c r="BF276" s="190">
        <f>IF(N276="snížená",J276,0)</f>
        <v>0</v>
      </c>
      <c r="BG276" s="190">
        <f>IF(N276="zákl. přenesená",J276,0)</f>
        <v>0</v>
      </c>
      <c r="BH276" s="190">
        <f>IF(N276="sníž. přenesená",J276,0)</f>
        <v>0</v>
      </c>
      <c r="BI276" s="190">
        <f>IF(N276="nulová",J276,0)</f>
        <v>0</v>
      </c>
      <c r="BJ276" s="19" t="s">
        <v>86</v>
      </c>
      <c r="BK276" s="190">
        <f>ROUND(I276*H276,2)</f>
        <v>0</v>
      </c>
      <c r="BL276" s="19" t="s">
        <v>239</v>
      </c>
      <c r="BM276" s="189" t="s">
        <v>428</v>
      </c>
    </row>
    <row r="277" spans="1:65" s="2" customFormat="1">
      <c r="A277" s="37"/>
      <c r="B277" s="38"/>
      <c r="C277" s="39"/>
      <c r="D277" s="191" t="s">
        <v>241</v>
      </c>
      <c r="E277" s="39"/>
      <c r="F277" s="192" t="s">
        <v>429</v>
      </c>
      <c r="G277" s="39"/>
      <c r="H277" s="39"/>
      <c r="I277" s="193"/>
      <c r="J277" s="39"/>
      <c r="K277" s="39"/>
      <c r="L277" s="42"/>
      <c r="M277" s="194"/>
      <c r="N277" s="195"/>
      <c r="O277" s="67"/>
      <c r="P277" s="67"/>
      <c r="Q277" s="67"/>
      <c r="R277" s="67"/>
      <c r="S277" s="67"/>
      <c r="T277" s="68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9" t="s">
        <v>241</v>
      </c>
      <c r="AU277" s="19" t="s">
        <v>88</v>
      </c>
    </row>
    <row r="278" spans="1:65" s="13" customFormat="1">
      <c r="B278" s="196"/>
      <c r="C278" s="197"/>
      <c r="D278" s="198" t="s">
        <v>243</v>
      </c>
      <c r="E278" s="199" t="s">
        <v>32</v>
      </c>
      <c r="F278" s="200" t="s">
        <v>244</v>
      </c>
      <c r="G278" s="197"/>
      <c r="H278" s="199" t="s">
        <v>32</v>
      </c>
      <c r="I278" s="201"/>
      <c r="J278" s="197"/>
      <c r="K278" s="197"/>
      <c r="L278" s="202"/>
      <c r="M278" s="203"/>
      <c r="N278" s="204"/>
      <c r="O278" s="204"/>
      <c r="P278" s="204"/>
      <c r="Q278" s="204"/>
      <c r="R278" s="204"/>
      <c r="S278" s="204"/>
      <c r="T278" s="205"/>
      <c r="AT278" s="206" t="s">
        <v>243</v>
      </c>
      <c r="AU278" s="206" t="s">
        <v>88</v>
      </c>
      <c r="AV278" s="13" t="s">
        <v>86</v>
      </c>
      <c r="AW278" s="13" t="s">
        <v>39</v>
      </c>
      <c r="AX278" s="13" t="s">
        <v>78</v>
      </c>
      <c r="AY278" s="206" t="s">
        <v>233</v>
      </c>
    </row>
    <row r="279" spans="1:65" s="13" customFormat="1">
      <c r="B279" s="196"/>
      <c r="C279" s="197"/>
      <c r="D279" s="198" t="s">
        <v>243</v>
      </c>
      <c r="E279" s="199" t="s">
        <v>32</v>
      </c>
      <c r="F279" s="200" t="s">
        <v>424</v>
      </c>
      <c r="G279" s="197"/>
      <c r="H279" s="199" t="s">
        <v>32</v>
      </c>
      <c r="I279" s="201"/>
      <c r="J279" s="197"/>
      <c r="K279" s="197"/>
      <c r="L279" s="202"/>
      <c r="M279" s="203"/>
      <c r="N279" s="204"/>
      <c r="O279" s="204"/>
      <c r="P279" s="204"/>
      <c r="Q279" s="204"/>
      <c r="R279" s="204"/>
      <c r="S279" s="204"/>
      <c r="T279" s="205"/>
      <c r="AT279" s="206" t="s">
        <v>243</v>
      </c>
      <c r="AU279" s="206" t="s">
        <v>88</v>
      </c>
      <c r="AV279" s="13" t="s">
        <v>86</v>
      </c>
      <c r="AW279" s="13" t="s">
        <v>39</v>
      </c>
      <c r="AX279" s="13" t="s">
        <v>78</v>
      </c>
      <c r="AY279" s="206" t="s">
        <v>233</v>
      </c>
    </row>
    <row r="280" spans="1:65" s="14" customFormat="1">
      <c r="B280" s="207"/>
      <c r="C280" s="208"/>
      <c r="D280" s="198" t="s">
        <v>243</v>
      </c>
      <c r="E280" s="209" t="s">
        <v>32</v>
      </c>
      <c r="F280" s="210" t="s">
        <v>136</v>
      </c>
      <c r="G280" s="208"/>
      <c r="H280" s="211">
        <v>175.3</v>
      </c>
      <c r="I280" s="212"/>
      <c r="J280" s="208"/>
      <c r="K280" s="208"/>
      <c r="L280" s="213"/>
      <c r="M280" s="214"/>
      <c r="N280" s="215"/>
      <c r="O280" s="215"/>
      <c r="P280" s="215"/>
      <c r="Q280" s="215"/>
      <c r="R280" s="215"/>
      <c r="S280" s="215"/>
      <c r="T280" s="216"/>
      <c r="AT280" s="217" t="s">
        <v>243</v>
      </c>
      <c r="AU280" s="217" t="s">
        <v>88</v>
      </c>
      <c r="AV280" s="14" t="s">
        <v>88</v>
      </c>
      <c r="AW280" s="14" t="s">
        <v>39</v>
      </c>
      <c r="AX280" s="14" t="s">
        <v>78</v>
      </c>
      <c r="AY280" s="217" t="s">
        <v>233</v>
      </c>
    </row>
    <row r="281" spans="1:65" s="15" customFormat="1">
      <c r="B281" s="218"/>
      <c r="C281" s="219"/>
      <c r="D281" s="198" t="s">
        <v>243</v>
      </c>
      <c r="E281" s="220" t="s">
        <v>32</v>
      </c>
      <c r="F281" s="221" t="s">
        <v>245</v>
      </c>
      <c r="G281" s="219"/>
      <c r="H281" s="222">
        <v>175.3</v>
      </c>
      <c r="I281" s="223"/>
      <c r="J281" s="219"/>
      <c r="K281" s="219"/>
      <c r="L281" s="224"/>
      <c r="M281" s="225"/>
      <c r="N281" s="226"/>
      <c r="O281" s="226"/>
      <c r="P281" s="226"/>
      <c r="Q281" s="226"/>
      <c r="R281" s="226"/>
      <c r="S281" s="226"/>
      <c r="T281" s="227"/>
      <c r="AT281" s="228" t="s">
        <v>243</v>
      </c>
      <c r="AU281" s="228" t="s">
        <v>88</v>
      </c>
      <c r="AV281" s="15" t="s">
        <v>239</v>
      </c>
      <c r="AW281" s="15" t="s">
        <v>39</v>
      </c>
      <c r="AX281" s="15" t="s">
        <v>86</v>
      </c>
      <c r="AY281" s="228" t="s">
        <v>233</v>
      </c>
    </row>
    <row r="282" spans="1:65" s="2" customFormat="1" ht="21.75" customHeight="1">
      <c r="A282" s="37"/>
      <c r="B282" s="38"/>
      <c r="C282" s="178" t="s">
        <v>430</v>
      </c>
      <c r="D282" s="178" t="s">
        <v>235</v>
      </c>
      <c r="E282" s="179" t="s">
        <v>431</v>
      </c>
      <c r="F282" s="180" t="s">
        <v>432</v>
      </c>
      <c r="G282" s="181" t="s">
        <v>313</v>
      </c>
      <c r="H282" s="182">
        <v>18.408000000000001</v>
      </c>
      <c r="I282" s="183"/>
      <c r="J282" s="184">
        <f>ROUND(I282*H282,2)</f>
        <v>0</v>
      </c>
      <c r="K282" s="180" t="s">
        <v>238</v>
      </c>
      <c r="L282" s="42"/>
      <c r="M282" s="185" t="s">
        <v>32</v>
      </c>
      <c r="N282" s="186" t="s">
        <v>49</v>
      </c>
      <c r="O282" s="67"/>
      <c r="P282" s="187">
        <f>O282*H282</f>
        <v>0</v>
      </c>
      <c r="Q282" s="187">
        <v>0</v>
      </c>
      <c r="R282" s="187">
        <f>Q282*H282</f>
        <v>0</v>
      </c>
      <c r="S282" s="187">
        <v>0</v>
      </c>
      <c r="T282" s="188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89" t="s">
        <v>239</v>
      </c>
      <c r="AT282" s="189" t="s">
        <v>235</v>
      </c>
      <c r="AU282" s="189" t="s">
        <v>88</v>
      </c>
      <c r="AY282" s="19" t="s">
        <v>233</v>
      </c>
      <c r="BE282" s="190">
        <f>IF(N282="základní",J282,0)</f>
        <v>0</v>
      </c>
      <c r="BF282" s="190">
        <f>IF(N282="snížená",J282,0)</f>
        <v>0</v>
      </c>
      <c r="BG282" s="190">
        <f>IF(N282="zákl. přenesená",J282,0)</f>
        <v>0</v>
      </c>
      <c r="BH282" s="190">
        <f>IF(N282="sníž. přenesená",J282,0)</f>
        <v>0</v>
      </c>
      <c r="BI282" s="190">
        <f>IF(N282="nulová",J282,0)</f>
        <v>0</v>
      </c>
      <c r="BJ282" s="19" t="s">
        <v>86</v>
      </c>
      <c r="BK282" s="190">
        <f>ROUND(I282*H282,2)</f>
        <v>0</v>
      </c>
      <c r="BL282" s="19" t="s">
        <v>239</v>
      </c>
      <c r="BM282" s="189" t="s">
        <v>433</v>
      </c>
    </row>
    <row r="283" spans="1:65" s="2" customFormat="1">
      <c r="A283" s="37"/>
      <c r="B283" s="38"/>
      <c r="C283" s="39"/>
      <c r="D283" s="191" t="s">
        <v>241</v>
      </c>
      <c r="E283" s="39"/>
      <c r="F283" s="192" t="s">
        <v>434</v>
      </c>
      <c r="G283" s="39"/>
      <c r="H283" s="39"/>
      <c r="I283" s="193"/>
      <c r="J283" s="39"/>
      <c r="K283" s="39"/>
      <c r="L283" s="42"/>
      <c r="M283" s="194"/>
      <c r="N283" s="195"/>
      <c r="O283" s="67"/>
      <c r="P283" s="67"/>
      <c r="Q283" s="67"/>
      <c r="R283" s="67"/>
      <c r="S283" s="67"/>
      <c r="T283" s="68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9" t="s">
        <v>241</v>
      </c>
      <c r="AU283" s="19" t="s">
        <v>88</v>
      </c>
    </row>
    <row r="284" spans="1:65" s="13" customFormat="1">
      <c r="B284" s="196"/>
      <c r="C284" s="197"/>
      <c r="D284" s="198" t="s">
        <v>243</v>
      </c>
      <c r="E284" s="199" t="s">
        <v>32</v>
      </c>
      <c r="F284" s="200" t="s">
        <v>244</v>
      </c>
      <c r="G284" s="197"/>
      <c r="H284" s="199" t="s">
        <v>32</v>
      </c>
      <c r="I284" s="201"/>
      <c r="J284" s="197"/>
      <c r="K284" s="197"/>
      <c r="L284" s="202"/>
      <c r="M284" s="203"/>
      <c r="N284" s="204"/>
      <c r="O284" s="204"/>
      <c r="P284" s="204"/>
      <c r="Q284" s="204"/>
      <c r="R284" s="204"/>
      <c r="S284" s="204"/>
      <c r="T284" s="205"/>
      <c r="AT284" s="206" t="s">
        <v>243</v>
      </c>
      <c r="AU284" s="206" t="s">
        <v>88</v>
      </c>
      <c r="AV284" s="13" t="s">
        <v>86</v>
      </c>
      <c r="AW284" s="13" t="s">
        <v>39</v>
      </c>
      <c r="AX284" s="13" t="s">
        <v>78</v>
      </c>
      <c r="AY284" s="206" t="s">
        <v>233</v>
      </c>
    </row>
    <row r="285" spans="1:65" s="13" customFormat="1">
      <c r="B285" s="196"/>
      <c r="C285" s="197"/>
      <c r="D285" s="198" t="s">
        <v>243</v>
      </c>
      <c r="E285" s="199" t="s">
        <v>32</v>
      </c>
      <c r="F285" s="200" t="s">
        <v>435</v>
      </c>
      <c r="G285" s="197"/>
      <c r="H285" s="199" t="s">
        <v>32</v>
      </c>
      <c r="I285" s="201"/>
      <c r="J285" s="197"/>
      <c r="K285" s="197"/>
      <c r="L285" s="202"/>
      <c r="M285" s="203"/>
      <c r="N285" s="204"/>
      <c r="O285" s="204"/>
      <c r="P285" s="204"/>
      <c r="Q285" s="204"/>
      <c r="R285" s="204"/>
      <c r="S285" s="204"/>
      <c r="T285" s="205"/>
      <c r="AT285" s="206" t="s">
        <v>243</v>
      </c>
      <c r="AU285" s="206" t="s">
        <v>88</v>
      </c>
      <c r="AV285" s="13" t="s">
        <v>86</v>
      </c>
      <c r="AW285" s="13" t="s">
        <v>39</v>
      </c>
      <c r="AX285" s="13" t="s">
        <v>78</v>
      </c>
      <c r="AY285" s="206" t="s">
        <v>233</v>
      </c>
    </row>
    <row r="286" spans="1:65" s="14" customFormat="1">
      <c r="B286" s="207"/>
      <c r="C286" s="208"/>
      <c r="D286" s="198" t="s">
        <v>243</v>
      </c>
      <c r="E286" s="209" t="s">
        <v>32</v>
      </c>
      <c r="F286" s="210" t="s">
        <v>436</v>
      </c>
      <c r="G286" s="208"/>
      <c r="H286" s="211">
        <v>2.63</v>
      </c>
      <c r="I286" s="212"/>
      <c r="J286" s="208"/>
      <c r="K286" s="208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243</v>
      </c>
      <c r="AU286" s="217" t="s">
        <v>88</v>
      </c>
      <c r="AV286" s="14" t="s">
        <v>88</v>
      </c>
      <c r="AW286" s="14" t="s">
        <v>39</v>
      </c>
      <c r="AX286" s="14" t="s">
        <v>78</v>
      </c>
      <c r="AY286" s="217" t="s">
        <v>233</v>
      </c>
    </row>
    <row r="287" spans="1:65" s="14" customFormat="1" ht="20.399999999999999">
      <c r="B287" s="207"/>
      <c r="C287" s="208"/>
      <c r="D287" s="198" t="s">
        <v>243</v>
      </c>
      <c r="E287" s="209" t="s">
        <v>32</v>
      </c>
      <c r="F287" s="210" t="s">
        <v>437</v>
      </c>
      <c r="G287" s="208"/>
      <c r="H287" s="211">
        <v>13.148</v>
      </c>
      <c r="I287" s="212"/>
      <c r="J287" s="208"/>
      <c r="K287" s="208"/>
      <c r="L287" s="213"/>
      <c r="M287" s="214"/>
      <c r="N287" s="215"/>
      <c r="O287" s="215"/>
      <c r="P287" s="215"/>
      <c r="Q287" s="215"/>
      <c r="R287" s="215"/>
      <c r="S287" s="215"/>
      <c r="T287" s="216"/>
      <c r="AT287" s="217" t="s">
        <v>243</v>
      </c>
      <c r="AU287" s="217" t="s">
        <v>88</v>
      </c>
      <c r="AV287" s="14" t="s">
        <v>88</v>
      </c>
      <c r="AW287" s="14" t="s">
        <v>39</v>
      </c>
      <c r="AX287" s="14" t="s">
        <v>78</v>
      </c>
      <c r="AY287" s="217" t="s">
        <v>233</v>
      </c>
    </row>
    <row r="288" spans="1:65" s="14" customFormat="1">
      <c r="B288" s="207"/>
      <c r="C288" s="208"/>
      <c r="D288" s="198" t="s">
        <v>243</v>
      </c>
      <c r="E288" s="209" t="s">
        <v>32</v>
      </c>
      <c r="F288" s="210" t="s">
        <v>438</v>
      </c>
      <c r="G288" s="208"/>
      <c r="H288" s="211">
        <v>2.63</v>
      </c>
      <c r="I288" s="212"/>
      <c r="J288" s="208"/>
      <c r="K288" s="208"/>
      <c r="L288" s="213"/>
      <c r="M288" s="214"/>
      <c r="N288" s="215"/>
      <c r="O288" s="215"/>
      <c r="P288" s="215"/>
      <c r="Q288" s="215"/>
      <c r="R288" s="215"/>
      <c r="S288" s="215"/>
      <c r="T288" s="216"/>
      <c r="AT288" s="217" t="s">
        <v>243</v>
      </c>
      <c r="AU288" s="217" t="s">
        <v>88</v>
      </c>
      <c r="AV288" s="14" t="s">
        <v>88</v>
      </c>
      <c r="AW288" s="14" t="s">
        <v>39</v>
      </c>
      <c r="AX288" s="14" t="s">
        <v>78</v>
      </c>
      <c r="AY288" s="217" t="s">
        <v>233</v>
      </c>
    </row>
    <row r="289" spans="1:65" s="15" customFormat="1">
      <c r="B289" s="218"/>
      <c r="C289" s="219"/>
      <c r="D289" s="198" t="s">
        <v>243</v>
      </c>
      <c r="E289" s="220" t="s">
        <v>32</v>
      </c>
      <c r="F289" s="221" t="s">
        <v>245</v>
      </c>
      <c r="G289" s="219"/>
      <c r="H289" s="222">
        <v>18.408000000000001</v>
      </c>
      <c r="I289" s="223"/>
      <c r="J289" s="219"/>
      <c r="K289" s="219"/>
      <c r="L289" s="224"/>
      <c r="M289" s="225"/>
      <c r="N289" s="226"/>
      <c r="O289" s="226"/>
      <c r="P289" s="226"/>
      <c r="Q289" s="226"/>
      <c r="R289" s="226"/>
      <c r="S289" s="226"/>
      <c r="T289" s="227"/>
      <c r="AT289" s="228" t="s">
        <v>243</v>
      </c>
      <c r="AU289" s="228" t="s">
        <v>88</v>
      </c>
      <c r="AV289" s="15" t="s">
        <v>239</v>
      </c>
      <c r="AW289" s="15" t="s">
        <v>39</v>
      </c>
      <c r="AX289" s="15" t="s">
        <v>86</v>
      </c>
      <c r="AY289" s="228" t="s">
        <v>233</v>
      </c>
    </row>
    <row r="290" spans="1:65" s="2" customFormat="1" ht="21.75" customHeight="1">
      <c r="A290" s="37"/>
      <c r="B290" s="38"/>
      <c r="C290" s="178" t="s">
        <v>439</v>
      </c>
      <c r="D290" s="178" t="s">
        <v>235</v>
      </c>
      <c r="E290" s="179" t="s">
        <v>440</v>
      </c>
      <c r="F290" s="180" t="s">
        <v>441</v>
      </c>
      <c r="G290" s="181" t="s">
        <v>313</v>
      </c>
      <c r="H290" s="182">
        <v>18.408000000000001</v>
      </c>
      <c r="I290" s="183"/>
      <c r="J290" s="184">
        <f>ROUND(I290*H290,2)</f>
        <v>0</v>
      </c>
      <c r="K290" s="180" t="s">
        <v>238</v>
      </c>
      <c r="L290" s="42"/>
      <c r="M290" s="185" t="s">
        <v>32</v>
      </c>
      <c r="N290" s="186" t="s">
        <v>49</v>
      </c>
      <c r="O290" s="67"/>
      <c r="P290" s="187">
        <f>O290*H290</f>
        <v>0</v>
      </c>
      <c r="Q290" s="187">
        <v>0</v>
      </c>
      <c r="R290" s="187">
        <f>Q290*H290</f>
        <v>0</v>
      </c>
      <c r="S290" s="187">
        <v>0</v>
      </c>
      <c r="T290" s="188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89" t="s">
        <v>239</v>
      </c>
      <c r="AT290" s="189" t="s">
        <v>235</v>
      </c>
      <c r="AU290" s="189" t="s">
        <v>88</v>
      </c>
      <c r="AY290" s="19" t="s">
        <v>233</v>
      </c>
      <c r="BE290" s="190">
        <f>IF(N290="základní",J290,0)</f>
        <v>0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19" t="s">
        <v>86</v>
      </c>
      <c r="BK290" s="190">
        <f>ROUND(I290*H290,2)</f>
        <v>0</v>
      </c>
      <c r="BL290" s="19" t="s">
        <v>239</v>
      </c>
      <c r="BM290" s="189" t="s">
        <v>442</v>
      </c>
    </row>
    <row r="291" spans="1:65" s="2" customFormat="1">
      <c r="A291" s="37"/>
      <c r="B291" s="38"/>
      <c r="C291" s="39"/>
      <c r="D291" s="191" t="s">
        <v>241</v>
      </c>
      <c r="E291" s="39"/>
      <c r="F291" s="192" t="s">
        <v>443</v>
      </c>
      <c r="G291" s="39"/>
      <c r="H291" s="39"/>
      <c r="I291" s="193"/>
      <c r="J291" s="39"/>
      <c r="K291" s="39"/>
      <c r="L291" s="42"/>
      <c r="M291" s="194"/>
      <c r="N291" s="195"/>
      <c r="O291" s="67"/>
      <c r="P291" s="67"/>
      <c r="Q291" s="67"/>
      <c r="R291" s="67"/>
      <c r="S291" s="67"/>
      <c r="T291" s="68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9" t="s">
        <v>241</v>
      </c>
      <c r="AU291" s="19" t="s">
        <v>88</v>
      </c>
    </row>
    <row r="292" spans="1:65" s="14" customFormat="1">
      <c r="B292" s="207"/>
      <c r="C292" s="208"/>
      <c r="D292" s="198" t="s">
        <v>243</v>
      </c>
      <c r="E292" s="209" t="s">
        <v>32</v>
      </c>
      <c r="F292" s="210" t="s">
        <v>444</v>
      </c>
      <c r="G292" s="208"/>
      <c r="H292" s="211">
        <v>18.408000000000001</v>
      </c>
      <c r="I292" s="212"/>
      <c r="J292" s="208"/>
      <c r="K292" s="208"/>
      <c r="L292" s="213"/>
      <c r="M292" s="214"/>
      <c r="N292" s="215"/>
      <c r="O292" s="215"/>
      <c r="P292" s="215"/>
      <c r="Q292" s="215"/>
      <c r="R292" s="215"/>
      <c r="S292" s="215"/>
      <c r="T292" s="216"/>
      <c r="AT292" s="217" t="s">
        <v>243</v>
      </c>
      <c r="AU292" s="217" t="s">
        <v>88</v>
      </c>
      <c r="AV292" s="14" t="s">
        <v>88</v>
      </c>
      <c r="AW292" s="14" t="s">
        <v>39</v>
      </c>
      <c r="AX292" s="14" t="s">
        <v>86</v>
      </c>
      <c r="AY292" s="217" t="s">
        <v>233</v>
      </c>
    </row>
    <row r="293" spans="1:65" s="2" customFormat="1" ht="24.15" customHeight="1">
      <c r="A293" s="37"/>
      <c r="B293" s="38"/>
      <c r="C293" s="178" t="s">
        <v>445</v>
      </c>
      <c r="D293" s="178" t="s">
        <v>235</v>
      </c>
      <c r="E293" s="179" t="s">
        <v>446</v>
      </c>
      <c r="F293" s="180" t="s">
        <v>447</v>
      </c>
      <c r="G293" s="181" t="s">
        <v>313</v>
      </c>
      <c r="H293" s="182">
        <v>73.632000000000005</v>
      </c>
      <c r="I293" s="183"/>
      <c r="J293" s="184">
        <f>ROUND(I293*H293,2)</f>
        <v>0</v>
      </c>
      <c r="K293" s="180" t="s">
        <v>238</v>
      </c>
      <c r="L293" s="42"/>
      <c r="M293" s="185" t="s">
        <v>32</v>
      </c>
      <c r="N293" s="186" t="s">
        <v>49</v>
      </c>
      <c r="O293" s="67"/>
      <c r="P293" s="187">
        <f>O293*H293</f>
        <v>0</v>
      </c>
      <c r="Q293" s="187">
        <v>0</v>
      </c>
      <c r="R293" s="187">
        <f>Q293*H293</f>
        <v>0</v>
      </c>
      <c r="S293" s="187">
        <v>0</v>
      </c>
      <c r="T293" s="188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89" t="s">
        <v>239</v>
      </c>
      <c r="AT293" s="189" t="s">
        <v>235</v>
      </c>
      <c r="AU293" s="189" t="s">
        <v>88</v>
      </c>
      <c r="AY293" s="19" t="s">
        <v>233</v>
      </c>
      <c r="BE293" s="190">
        <f>IF(N293="základní",J293,0)</f>
        <v>0</v>
      </c>
      <c r="BF293" s="190">
        <f>IF(N293="snížená",J293,0)</f>
        <v>0</v>
      </c>
      <c r="BG293" s="190">
        <f>IF(N293="zákl. přenesená",J293,0)</f>
        <v>0</v>
      </c>
      <c r="BH293" s="190">
        <f>IF(N293="sníž. přenesená",J293,0)</f>
        <v>0</v>
      </c>
      <c r="BI293" s="190">
        <f>IF(N293="nulová",J293,0)</f>
        <v>0</v>
      </c>
      <c r="BJ293" s="19" t="s">
        <v>86</v>
      </c>
      <c r="BK293" s="190">
        <f>ROUND(I293*H293,2)</f>
        <v>0</v>
      </c>
      <c r="BL293" s="19" t="s">
        <v>239</v>
      </c>
      <c r="BM293" s="189" t="s">
        <v>448</v>
      </c>
    </row>
    <row r="294" spans="1:65" s="2" customFormat="1">
      <c r="A294" s="37"/>
      <c r="B294" s="38"/>
      <c r="C294" s="39"/>
      <c r="D294" s="191" t="s">
        <v>241</v>
      </c>
      <c r="E294" s="39"/>
      <c r="F294" s="192" t="s">
        <v>449</v>
      </c>
      <c r="G294" s="39"/>
      <c r="H294" s="39"/>
      <c r="I294" s="193"/>
      <c r="J294" s="39"/>
      <c r="K294" s="39"/>
      <c r="L294" s="42"/>
      <c r="M294" s="194"/>
      <c r="N294" s="195"/>
      <c r="O294" s="67"/>
      <c r="P294" s="67"/>
      <c r="Q294" s="67"/>
      <c r="R294" s="67"/>
      <c r="S294" s="67"/>
      <c r="T294" s="68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9" t="s">
        <v>241</v>
      </c>
      <c r="AU294" s="19" t="s">
        <v>88</v>
      </c>
    </row>
    <row r="295" spans="1:65" s="14" customFormat="1">
      <c r="B295" s="207"/>
      <c r="C295" s="208"/>
      <c r="D295" s="198" t="s">
        <v>243</v>
      </c>
      <c r="E295" s="209" t="s">
        <v>32</v>
      </c>
      <c r="F295" s="210" t="s">
        <v>444</v>
      </c>
      <c r="G295" s="208"/>
      <c r="H295" s="211">
        <v>18.408000000000001</v>
      </c>
      <c r="I295" s="212"/>
      <c r="J295" s="208"/>
      <c r="K295" s="208"/>
      <c r="L295" s="213"/>
      <c r="M295" s="214"/>
      <c r="N295" s="215"/>
      <c r="O295" s="215"/>
      <c r="P295" s="215"/>
      <c r="Q295" s="215"/>
      <c r="R295" s="215"/>
      <c r="S295" s="215"/>
      <c r="T295" s="216"/>
      <c r="AT295" s="217" t="s">
        <v>243</v>
      </c>
      <c r="AU295" s="217" t="s">
        <v>88</v>
      </c>
      <c r="AV295" s="14" t="s">
        <v>88</v>
      </c>
      <c r="AW295" s="14" t="s">
        <v>39</v>
      </c>
      <c r="AX295" s="14" t="s">
        <v>86</v>
      </c>
      <c r="AY295" s="217" t="s">
        <v>233</v>
      </c>
    </row>
    <row r="296" spans="1:65" s="14" customFormat="1">
      <c r="B296" s="207"/>
      <c r="C296" s="208"/>
      <c r="D296" s="198" t="s">
        <v>243</v>
      </c>
      <c r="E296" s="208"/>
      <c r="F296" s="210" t="s">
        <v>450</v>
      </c>
      <c r="G296" s="208"/>
      <c r="H296" s="211">
        <v>73.632000000000005</v>
      </c>
      <c r="I296" s="212"/>
      <c r="J296" s="208"/>
      <c r="K296" s="208"/>
      <c r="L296" s="213"/>
      <c r="M296" s="214"/>
      <c r="N296" s="215"/>
      <c r="O296" s="215"/>
      <c r="P296" s="215"/>
      <c r="Q296" s="215"/>
      <c r="R296" s="215"/>
      <c r="S296" s="215"/>
      <c r="T296" s="216"/>
      <c r="AT296" s="217" t="s">
        <v>243</v>
      </c>
      <c r="AU296" s="217" t="s">
        <v>88</v>
      </c>
      <c r="AV296" s="14" t="s">
        <v>88</v>
      </c>
      <c r="AW296" s="14" t="s">
        <v>4</v>
      </c>
      <c r="AX296" s="14" t="s">
        <v>86</v>
      </c>
      <c r="AY296" s="217" t="s">
        <v>233</v>
      </c>
    </row>
    <row r="297" spans="1:65" s="12" customFormat="1" ht="22.8" customHeight="1">
      <c r="B297" s="162"/>
      <c r="C297" s="163"/>
      <c r="D297" s="164" t="s">
        <v>77</v>
      </c>
      <c r="E297" s="176" t="s">
        <v>88</v>
      </c>
      <c r="F297" s="176" t="s">
        <v>451</v>
      </c>
      <c r="G297" s="163"/>
      <c r="H297" s="163"/>
      <c r="I297" s="166"/>
      <c r="J297" s="177">
        <f>BK297</f>
        <v>0</v>
      </c>
      <c r="K297" s="163"/>
      <c r="L297" s="168"/>
      <c r="M297" s="169"/>
      <c r="N297" s="170"/>
      <c r="O297" s="170"/>
      <c r="P297" s="171">
        <f>SUM(P298:P304)</f>
        <v>0</v>
      </c>
      <c r="Q297" s="170"/>
      <c r="R297" s="171">
        <f>SUM(R298:R304)</f>
        <v>3.7841253000000004</v>
      </c>
      <c r="S297" s="170"/>
      <c r="T297" s="172">
        <f>SUM(T298:T304)</f>
        <v>0</v>
      </c>
      <c r="AR297" s="173" t="s">
        <v>86</v>
      </c>
      <c r="AT297" s="174" t="s">
        <v>77</v>
      </c>
      <c r="AU297" s="174" t="s">
        <v>86</v>
      </c>
      <c r="AY297" s="173" t="s">
        <v>233</v>
      </c>
      <c r="BK297" s="175">
        <f>SUM(BK298:BK304)</f>
        <v>0</v>
      </c>
    </row>
    <row r="298" spans="1:65" s="2" customFormat="1" ht="55.5" customHeight="1">
      <c r="A298" s="37"/>
      <c r="B298" s="38"/>
      <c r="C298" s="178" t="s">
        <v>452</v>
      </c>
      <c r="D298" s="178" t="s">
        <v>235</v>
      </c>
      <c r="E298" s="179" t="s">
        <v>453</v>
      </c>
      <c r="F298" s="180" t="s">
        <v>454</v>
      </c>
      <c r="G298" s="181" t="s">
        <v>144</v>
      </c>
      <c r="H298" s="182">
        <v>13.73</v>
      </c>
      <c r="I298" s="183"/>
      <c r="J298" s="184">
        <f>ROUND(I298*H298,2)</f>
        <v>0</v>
      </c>
      <c r="K298" s="180" t="s">
        <v>238</v>
      </c>
      <c r="L298" s="42"/>
      <c r="M298" s="185" t="s">
        <v>32</v>
      </c>
      <c r="N298" s="186" t="s">
        <v>49</v>
      </c>
      <c r="O298" s="67"/>
      <c r="P298" s="187">
        <f>O298*H298</f>
        <v>0</v>
      </c>
      <c r="Q298" s="187">
        <v>0.27561000000000002</v>
      </c>
      <c r="R298" s="187">
        <f>Q298*H298</f>
        <v>3.7841253000000004</v>
      </c>
      <c r="S298" s="187">
        <v>0</v>
      </c>
      <c r="T298" s="188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89" t="s">
        <v>239</v>
      </c>
      <c r="AT298" s="189" t="s">
        <v>235</v>
      </c>
      <c r="AU298" s="189" t="s">
        <v>88</v>
      </c>
      <c r="AY298" s="19" t="s">
        <v>233</v>
      </c>
      <c r="BE298" s="190">
        <f>IF(N298="základní",J298,0)</f>
        <v>0</v>
      </c>
      <c r="BF298" s="190">
        <f>IF(N298="snížená",J298,0)</f>
        <v>0</v>
      </c>
      <c r="BG298" s="190">
        <f>IF(N298="zákl. přenesená",J298,0)</f>
        <v>0</v>
      </c>
      <c r="BH298" s="190">
        <f>IF(N298="sníž. přenesená",J298,0)</f>
        <v>0</v>
      </c>
      <c r="BI298" s="190">
        <f>IF(N298="nulová",J298,0)</f>
        <v>0</v>
      </c>
      <c r="BJ298" s="19" t="s">
        <v>86</v>
      </c>
      <c r="BK298" s="190">
        <f>ROUND(I298*H298,2)</f>
        <v>0</v>
      </c>
      <c r="BL298" s="19" t="s">
        <v>239</v>
      </c>
      <c r="BM298" s="189" t="s">
        <v>455</v>
      </c>
    </row>
    <row r="299" spans="1:65" s="2" customFormat="1">
      <c r="A299" s="37"/>
      <c r="B299" s="38"/>
      <c r="C299" s="39"/>
      <c r="D299" s="191" t="s">
        <v>241</v>
      </c>
      <c r="E299" s="39"/>
      <c r="F299" s="192" t="s">
        <v>456</v>
      </c>
      <c r="G299" s="39"/>
      <c r="H299" s="39"/>
      <c r="I299" s="193"/>
      <c r="J299" s="39"/>
      <c r="K299" s="39"/>
      <c r="L299" s="42"/>
      <c r="M299" s="194"/>
      <c r="N299" s="195"/>
      <c r="O299" s="67"/>
      <c r="P299" s="67"/>
      <c r="Q299" s="67"/>
      <c r="R299" s="67"/>
      <c r="S299" s="67"/>
      <c r="T299" s="68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9" t="s">
        <v>241</v>
      </c>
      <c r="AU299" s="19" t="s">
        <v>88</v>
      </c>
    </row>
    <row r="300" spans="1:65" s="13" customFormat="1">
      <c r="B300" s="196"/>
      <c r="C300" s="197"/>
      <c r="D300" s="198" t="s">
        <v>243</v>
      </c>
      <c r="E300" s="199" t="s">
        <v>32</v>
      </c>
      <c r="F300" s="200" t="s">
        <v>244</v>
      </c>
      <c r="G300" s="197"/>
      <c r="H300" s="199" t="s">
        <v>32</v>
      </c>
      <c r="I300" s="201"/>
      <c r="J300" s="197"/>
      <c r="K300" s="197"/>
      <c r="L300" s="202"/>
      <c r="M300" s="203"/>
      <c r="N300" s="204"/>
      <c r="O300" s="204"/>
      <c r="P300" s="204"/>
      <c r="Q300" s="204"/>
      <c r="R300" s="204"/>
      <c r="S300" s="204"/>
      <c r="T300" s="205"/>
      <c r="AT300" s="206" t="s">
        <v>243</v>
      </c>
      <c r="AU300" s="206" t="s">
        <v>88</v>
      </c>
      <c r="AV300" s="13" t="s">
        <v>86</v>
      </c>
      <c r="AW300" s="13" t="s">
        <v>39</v>
      </c>
      <c r="AX300" s="13" t="s">
        <v>78</v>
      </c>
      <c r="AY300" s="206" t="s">
        <v>233</v>
      </c>
    </row>
    <row r="301" spans="1:65" s="13" customFormat="1">
      <c r="B301" s="196"/>
      <c r="C301" s="197"/>
      <c r="D301" s="198" t="s">
        <v>243</v>
      </c>
      <c r="E301" s="199" t="s">
        <v>32</v>
      </c>
      <c r="F301" s="200" t="s">
        <v>341</v>
      </c>
      <c r="G301" s="197"/>
      <c r="H301" s="199" t="s">
        <v>32</v>
      </c>
      <c r="I301" s="201"/>
      <c r="J301" s="197"/>
      <c r="K301" s="197"/>
      <c r="L301" s="202"/>
      <c r="M301" s="203"/>
      <c r="N301" s="204"/>
      <c r="O301" s="204"/>
      <c r="P301" s="204"/>
      <c r="Q301" s="204"/>
      <c r="R301" s="204"/>
      <c r="S301" s="204"/>
      <c r="T301" s="205"/>
      <c r="AT301" s="206" t="s">
        <v>243</v>
      </c>
      <c r="AU301" s="206" t="s">
        <v>88</v>
      </c>
      <c r="AV301" s="13" t="s">
        <v>86</v>
      </c>
      <c r="AW301" s="13" t="s">
        <v>39</v>
      </c>
      <c r="AX301" s="13" t="s">
        <v>78</v>
      </c>
      <c r="AY301" s="206" t="s">
        <v>233</v>
      </c>
    </row>
    <row r="302" spans="1:65" s="13" customFormat="1">
      <c r="B302" s="196"/>
      <c r="C302" s="197"/>
      <c r="D302" s="198" t="s">
        <v>243</v>
      </c>
      <c r="E302" s="199" t="s">
        <v>32</v>
      </c>
      <c r="F302" s="200" t="s">
        <v>457</v>
      </c>
      <c r="G302" s="197"/>
      <c r="H302" s="199" t="s">
        <v>32</v>
      </c>
      <c r="I302" s="201"/>
      <c r="J302" s="197"/>
      <c r="K302" s="197"/>
      <c r="L302" s="202"/>
      <c r="M302" s="203"/>
      <c r="N302" s="204"/>
      <c r="O302" s="204"/>
      <c r="P302" s="204"/>
      <c r="Q302" s="204"/>
      <c r="R302" s="204"/>
      <c r="S302" s="204"/>
      <c r="T302" s="205"/>
      <c r="AT302" s="206" t="s">
        <v>243</v>
      </c>
      <c r="AU302" s="206" t="s">
        <v>88</v>
      </c>
      <c r="AV302" s="13" t="s">
        <v>86</v>
      </c>
      <c r="AW302" s="13" t="s">
        <v>39</v>
      </c>
      <c r="AX302" s="13" t="s">
        <v>78</v>
      </c>
      <c r="AY302" s="206" t="s">
        <v>233</v>
      </c>
    </row>
    <row r="303" spans="1:65" s="14" customFormat="1">
      <c r="B303" s="207"/>
      <c r="C303" s="208"/>
      <c r="D303" s="198" t="s">
        <v>243</v>
      </c>
      <c r="E303" s="209" t="s">
        <v>32</v>
      </c>
      <c r="F303" s="210" t="s">
        <v>142</v>
      </c>
      <c r="G303" s="208"/>
      <c r="H303" s="211">
        <v>13.73</v>
      </c>
      <c r="I303" s="212"/>
      <c r="J303" s="208"/>
      <c r="K303" s="208"/>
      <c r="L303" s="213"/>
      <c r="M303" s="214"/>
      <c r="N303" s="215"/>
      <c r="O303" s="215"/>
      <c r="P303" s="215"/>
      <c r="Q303" s="215"/>
      <c r="R303" s="215"/>
      <c r="S303" s="215"/>
      <c r="T303" s="216"/>
      <c r="AT303" s="217" t="s">
        <v>243</v>
      </c>
      <c r="AU303" s="217" t="s">
        <v>88</v>
      </c>
      <c r="AV303" s="14" t="s">
        <v>88</v>
      </c>
      <c r="AW303" s="14" t="s">
        <v>39</v>
      </c>
      <c r="AX303" s="14" t="s">
        <v>78</v>
      </c>
      <c r="AY303" s="217" t="s">
        <v>233</v>
      </c>
    </row>
    <row r="304" spans="1:65" s="15" customFormat="1">
      <c r="B304" s="218"/>
      <c r="C304" s="219"/>
      <c r="D304" s="198" t="s">
        <v>243</v>
      </c>
      <c r="E304" s="220" t="s">
        <v>32</v>
      </c>
      <c r="F304" s="221" t="s">
        <v>245</v>
      </c>
      <c r="G304" s="219"/>
      <c r="H304" s="222">
        <v>13.73</v>
      </c>
      <c r="I304" s="223"/>
      <c r="J304" s="219"/>
      <c r="K304" s="219"/>
      <c r="L304" s="224"/>
      <c r="M304" s="225"/>
      <c r="N304" s="226"/>
      <c r="O304" s="226"/>
      <c r="P304" s="226"/>
      <c r="Q304" s="226"/>
      <c r="R304" s="226"/>
      <c r="S304" s="226"/>
      <c r="T304" s="227"/>
      <c r="AT304" s="228" t="s">
        <v>243</v>
      </c>
      <c r="AU304" s="228" t="s">
        <v>88</v>
      </c>
      <c r="AV304" s="15" t="s">
        <v>239</v>
      </c>
      <c r="AW304" s="15" t="s">
        <v>39</v>
      </c>
      <c r="AX304" s="15" t="s">
        <v>86</v>
      </c>
      <c r="AY304" s="228" t="s">
        <v>233</v>
      </c>
    </row>
    <row r="305" spans="1:65" s="12" customFormat="1" ht="22.8" customHeight="1">
      <c r="B305" s="162"/>
      <c r="C305" s="163"/>
      <c r="D305" s="164" t="s">
        <v>77</v>
      </c>
      <c r="E305" s="176" t="s">
        <v>239</v>
      </c>
      <c r="F305" s="176" t="s">
        <v>458</v>
      </c>
      <c r="G305" s="163"/>
      <c r="H305" s="163"/>
      <c r="I305" s="166"/>
      <c r="J305" s="177">
        <f>BK305</f>
        <v>0</v>
      </c>
      <c r="K305" s="163"/>
      <c r="L305" s="168"/>
      <c r="M305" s="169"/>
      <c r="N305" s="170"/>
      <c r="O305" s="170"/>
      <c r="P305" s="171">
        <f>SUM(P306:P311)</f>
        <v>0</v>
      </c>
      <c r="Q305" s="170"/>
      <c r="R305" s="171">
        <f>SUM(R306:R311)</f>
        <v>0.50187999999999999</v>
      </c>
      <c r="S305" s="170"/>
      <c r="T305" s="172">
        <f>SUM(T306:T311)</f>
        <v>0</v>
      </c>
      <c r="AR305" s="173" t="s">
        <v>86</v>
      </c>
      <c r="AT305" s="174" t="s">
        <v>77</v>
      </c>
      <c r="AU305" s="174" t="s">
        <v>86</v>
      </c>
      <c r="AY305" s="173" t="s">
        <v>233</v>
      </c>
      <c r="BK305" s="175">
        <f>SUM(BK306:BK311)</f>
        <v>0</v>
      </c>
    </row>
    <row r="306" spans="1:65" s="2" customFormat="1" ht="24.15" customHeight="1">
      <c r="A306" s="37"/>
      <c r="B306" s="38"/>
      <c r="C306" s="178" t="s">
        <v>459</v>
      </c>
      <c r="D306" s="178" t="s">
        <v>235</v>
      </c>
      <c r="E306" s="179" t="s">
        <v>460</v>
      </c>
      <c r="F306" s="180" t="s">
        <v>461</v>
      </c>
      <c r="G306" s="181" t="s">
        <v>141</v>
      </c>
      <c r="H306" s="182">
        <v>2</v>
      </c>
      <c r="I306" s="183"/>
      <c r="J306" s="184">
        <f>ROUND(I306*H306,2)</f>
        <v>0</v>
      </c>
      <c r="K306" s="180" t="s">
        <v>238</v>
      </c>
      <c r="L306" s="42"/>
      <c r="M306" s="185" t="s">
        <v>32</v>
      </c>
      <c r="N306" s="186" t="s">
        <v>49</v>
      </c>
      <c r="O306" s="67"/>
      <c r="P306" s="187">
        <f>O306*H306</f>
        <v>0</v>
      </c>
      <c r="Q306" s="187">
        <v>0.22394</v>
      </c>
      <c r="R306" s="187">
        <f>Q306*H306</f>
        <v>0.44788</v>
      </c>
      <c r="S306" s="187">
        <v>0</v>
      </c>
      <c r="T306" s="188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89" t="s">
        <v>239</v>
      </c>
      <c r="AT306" s="189" t="s">
        <v>235</v>
      </c>
      <c r="AU306" s="189" t="s">
        <v>88</v>
      </c>
      <c r="AY306" s="19" t="s">
        <v>233</v>
      </c>
      <c r="BE306" s="190">
        <f>IF(N306="základní",J306,0)</f>
        <v>0</v>
      </c>
      <c r="BF306" s="190">
        <f>IF(N306="snížená",J306,0)</f>
        <v>0</v>
      </c>
      <c r="BG306" s="190">
        <f>IF(N306="zákl. přenesená",J306,0)</f>
        <v>0</v>
      </c>
      <c r="BH306" s="190">
        <f>IF(N306="sníž. přenesená",J306,0)</f>
        <v>0</v>
      </c>
      <c r="BI306" s="190">
        <f>IF(N306="nulová",J306,0)</f>
        <v>0</v>
      </c>
      <c r="BJ306" s="19" t="s">
        <v>86</v>
      </c>
      <c r="BK306" s="190">
        <f>ROUND(I306*H306,2)</f>
        <v>0</v>
      </c>
      <c r="BL306" s="19" t="s">
        <v>239</v>
      </c>
      <c r="BM306" s="189" t="s">
        <v>462</v>
      </c>
    </row>
    <row r="307" spans="1:65" s="2" customFormat="1">
      <c r="A307" s="37"/>
      <c r="B307" s="38"/>
      <c r="C307" s="39"/>
      <c r="D307" s="191" t="s">
        <v>241</v>
      </c>
      <c r="E307" s="39"/>
      <c r="F307" s="192" t="s">
        <v>463</v>
      </c>
      <c r="G307" s="39"/>
      <c r="H307" s="39"/>
      <c r="I307" s="193"/>
      <c r="J307" s="39"/>
      <c r="K307" s="39"/>
      <c r="L307" s="42"/>
      <c r="M307" s="194"/>
      <c r="N307" s="195"/>
      <c r="O307" s="67"/>
      <c r="P307" s="67"/>
      <c r="Q307" s="67"/>
      <c r="R307" s="67"/>
      <c r="S307" s="67"/>
      <c r="T307" s="68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9" t="s">
        <v>241</v>
      </c>
      <c r="AU307" s="19" t="s">
        <v>88</v>
      </c>
    </row>
    <row r="308" spans="1:65" s="13" customFormat="1">
      <c r="B308" s="196"/>
      <c r="C308" s="197"/>
      <c r="D308" s="198" t="s">
        <v>243</v>
      </c>
      <c r="E308" s="199" t="s">
        <v>32</v>
      </c>
      <c r="F308" s="200" t="s">
        <v>464</v>
      </c>
      <c r="G308" s="197"/>
      <c r="H308" s="199" t="s">
        <v>32</v>
      </c>
      <c r="I308" s="201"/>
      <c r="J308" s="197"/>
      <c r="K308" s="197"/>
      <c r="L308" s="202"/>
      <c r="M308" s="203"/>
      <c r="N308" s="204"/>
      <c r="O308" s="204"/>
      <c r="P308" s="204"/>
      <c r="Q308" s="204"/>
      <c r="R308" s="204"/>
      <c r="S308" s="204"/>
      <c r="T308" s="205"/>
      <c r="AT308" s="206" t="s">
        <v>243</v>
      </c>
      <c r="AU308" s="206" t="s">
        <v>88</v>
      </c>
      <c r="AV308" s="13" t="s">
        <v>86</v>
      </c>
      <c r="AW308" s="13" t="s">
        <v>39</v>
      </c>
      <c r="AX308" s="13" t="s">
        <v>78</v>
      </c>
      <c r="AY308" s="206" t="s">
        <v>233</v>
      </c>
    </row>
    <row r="309" spans="1:65" s="14" customFormat="1">
      <c r="B309" s="207"/>
      <c r="C309" s="208"/>
      <c r="D309" s="198" t="s">
        <v>243</v>
      </c>
      <c r="E309" s="209" t="s">
        <v>32</v>
      </c>
      <c r="F309" s="210" t="s">
        <v>139</v>
      </c>
      <c r="G309" s="208"/>
      <c r="H309" s="211">
        <v>2</v>
      </c>
      <c r="I309" s="212"/>
      <c r="J309" s="208"/>
      <c r="K309" s="208"/>
      <c r="L309" s="213"/>
      <c r="M309" s="214"/>
      <c r="N309" s="215"/>
      <c r="O309" s="215"/>
      <c r="P309" s="215"/>
      <c r="Q309" s="215"/>
      <c r="R309" s="215"/>
      <c r="S309" s="215"/>
      <c r="T309" s="216"/>
      <c r="AT309" s="217" t="s">
        <v>243</v>
      </c>
      <c r="AU309" s="217" t="s">
        <v>88</v>
      </c>
      <c r="AV309" s="14" t="s">
        <v>88</v>
      </c>
      <c r="AW309" s="14" t="s">
        <v>39</v>
      </c>
      <c r="AX309" s="14" t="s">
        <v>78</v>
      </c>
      <c r="AY309" s="217" t="s">
        <v>233</v>
      </c>
    </row>
    <row r="310" spans="1:65" s="15" customFormat="1">
      <c r="B310" s="218"/>
      <c r="C310" s="219"/>
      <c r="D310" s="198" t="s">
        <v>243</v>
      </c>
      <c r="E310" s="220" t="s">
        <v>32</v>
      </c>
      <c r="F310" s="221" t="s">
        <v>245</v>
      </c>
      <c r="G310" s="219"/>
      <c r="H310" s="222">
        <v>2</v>
      </c>
      <c r="I310" s="223"/>
      <c r="J310" s="219"/>
      <c r="K310" s="219"/>
      <c r="L310" s="224"/>
      <c r="M310" s="225"/>
      <c r="N310" s="226"/>
      <c r="O310" s="226"/>
      <c r="P310" s="226"/>
      <c r="Q310" s="226"/>
      <c r="R310" s="226"/>
      <c r="S310" s="226"/>
      <c r="T310" s="227"/>
      <c r="AT310" s="228" t="s">
        <v>243</v>
      </c>
      <c r="AU310" s="228" t="s">
        <v>88</v>
      </c>
      <c r="AV310" s="15" t="s">
        <v>239</v>
      </c>
      <c r="AW310" s="15" t="s">
        <v>39</v>
      </c>
      <c r="AX310" s="15" t="s">
        <v>86</v>
      </c>
      <c r="AY310" s="228" t="s">
        <v>233</v>
      </c>
    </row>
    <row r="311" spans="1:65" s="2" customFormat="1" ht="24.15" customHeight="1">
      <c r="A311" s="37"/>
      <c r="B311" s="38"/>
      <c r="C311" s="229" t="s">
        <v>465</v>
      </c>
      <c r="D311" s="229" t="s">
        <v>383</v>
      </c>
      <c r="E311" s="230" t="s">
        <v>466</v>
      </c>
      <c r="F311" s="231" t="s">
        <v>467</v>
      </c>
      <c r="G311" s="232" t="s">
        <v>141</v>
      </c>
      <c r="H311" s="233">
        <v>2</v>
      </c>
      <c r="I311" s="234"/>
      <c r="J311" s="235">
        <f>ROUND(I311*H311,2)</f>
        <v>0</v>
      </c>
      <c r="K311" s="231" t="s">
        <v>238</v>
      </c>
      <c r="L311" s="236"/>
      <c r="M311" s="237" t="s">
        <v>32</v>
      </c>
      <c r="N311" s="238" t="s">
        <v>49</v>
      </c>
      <c r="O311" s="67"/>
      <c r="P311" s="187">
        <f>O311*H311</f>
        <v>0</v>
      </c>
      <c r="Q311" s="187">
        <v>2.7E-2</v>
      </c>
      <c r="R311" s="187">
        <f>Q311*H311</f>
        <v>5.3999999999999999E-2</v>
      </c>
      <c r="S311" s="187">
        <v>0</v>
      </c>
      <c r="T311" s="188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89" t="s">
        <v>273</v>
      </c>
      <c r="AT311" s="189" t="s">
        <v>383</v>
      </c>
      <c r="AU311" s="189" t="s">
        <v>88</v>
      </c>
      <c r="AY311" s="19" t="s">
        <v>233</v>
      </c>
      <c r="BE311" s="190">
        <f>IF(N311="základní",J311,0)</f>
        <v>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19" t="s">
        <v>86</v>
      </c>
      <c r="BK311" s="190">
        <f>ROUND(I311*H311,2)</f>
        <v>0</v>
      </c>
      <c r="BL311" s="19" t="s">
        <v>239</v>
      </c>
      <c r="BM311" s="189" t="s">
        <v>468</v>
      </c>
    </row>
    <row r="312" spans="1:65" s="12" customFormat="1" ht="22.8" customHeight="1">
      <c r="B312" s="162"/>
      <c r="C312" s="163"/>
      <c r="D312" s="164" t="s">
        <v>77</v>
      </c>
      <c r="E312" s="176" t="s">
        <v>258</v>
      </c>
      <c r="F312" s="176" t="s">
        <v>469</v>
      </c>
      <c r="G312" s="163"/>
      <c r="H312" s="163"/>
      <c r="I312" s="166"/>
      <c r="J312" s="177">
        <f>BK312</f>
        <v>0</v>
      </c>
      <c r="K312" s="163"/>
      <c r="L312" s="168"/>
      <c r="M312" s="169"/>
      <c r="N312" s="170"/>
      <c r="O312" s="170"/>
      <c r="P312" s="171">
        <f>SUM(P313:P455)</f>
        <v>0</v>
      </c>
      <c r="Q312" s="170"/>
      <c r="R312" s="171">
        <f>SUM(R313:R455)</f>
        <v>138.86999029999996</v>
      </c>
      <c r="S312" s="170"/>
      <c r="T312" s="172">
        <f>SUM(T313:T455)</f>
        <v>0</v>
      </c>
      <c r="AR312" s="173" t="s">
        <v>86</v>
      </c>
      <c r="AT312" s="174" t="s">
        <v>77</v>
      </c>
      <c r="AU312" s="174" t="s">
        <v>86</v>
      </c>
      <c r="AY312" s="173" t="s">
        <v>233</v>
      </c>
      <c r="BK312" s="175">
        <f>SUM(BK313:BK455)</f>
        <v>0</v>
      </c>
    </row>
    <row r="313" spans="1:65" s="2" customFormat="1" ht="33" customHeight="1">
      <c r="A313" s="37"/>
      <c r="B313" s="38"/>
      <c r="C313" s="178" t="s">
        <v>470</v>
      </c>
      <c r="D313" s="178" t="s">
        <v>235</v>
      </c>
      <c r="E313" s="179" t="s">
        <v>471</v>
      </c>
      <c r="F313" s="180" t="s">
        <v>472</v>
      </c>
      <c r="G313" s="181" t="s">
        <v>94</v>
      </c>
      <c r="H313" s="182">
        <v>8.75</v>
      </c>
      <c r="I313" s="183"/>
      <c r="J313" s="184">
        <f>ROUND(I313*H313,2)</f>
        <v>0</v>
      </c>
      <c r="K313" s="180" t="s">
        <v>238</v>
      </c>
      <c r="L313" s="42"/>
      <c r="M313" s="185" t="s">
        <v>32</v>
      </c>
      <c r="N313" s="186" t="s">
        <v>49</v>
      </c>
      <c r="O313" s="67"/>
      <c r="P313" s="187">
        <f>O313*H313</f>
        <v>0</v>
      </c>
      <c r="Q313" s="187">
        <v>0</v>
      </c>
      <c r="R313" s="187">
        <f>Q313*H313</f>
        <v>0</v>
      </c>
      <c r="S313" s="187">
        <v>0</v>
      </c>
      <c r="T313" s="188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89" t="s">
        <v>239</v>
      </c>
      <c r="AT313" s="189" t="s">
        <v>235</v>
      </c>
      <c r="AU313" s="189" t="s">
        <v>88</v>
      </c>
      <c r="AY313" s="19" t="s">
        <v>233</v>
      </c>
      <c r="BE313" s="190">
        <f>IF(N313="základní",J313,0)</f>
        <v>0</v>
      </c>
      <c r="BF313" s="190">
        <f>IF(N313="snížená",J313,0)</f>
        <v>0</v>
      </c>
      <c r="BG313" s="190">
        <f>IF(N313="zákl. přenesená",J313,0)</f>
        <v>0</v>
      </c>
      <c r="BH313" s="190">
        <f>IF(N313="sníž. přenesená",J313,0)</f>
        <v>0</v>
      </c>
      <c r="BI313" s="190">
        <f>IF(N313="nulová",J313,0)</f>
        <v>0</v>
      </c>
      <c r="BJ313" s="19" t="s">
        <v>86</v>
      </c>
      <c r="BK313" s="190">
        <f>ROUND(I313*H313,2)</f>
        <v>0</v>
      </c>
      <c r="BL313" s="19" t="s">
        <v>239</v>
      </c>
      <c r="BM313" s="189" t="s">
        <v>473</v>
      </c>
    </row>
    <row r="314" spans="1:65" s="2" customFormat="1">
      <c r="A314" s="37"/>
      <c r="B314" s="38"/>
      <c r="C314" s="39"/>
      <c r="D314" s="191" t="s">
        <v>241</v>
      </c>
      <c r="E314" s="39"/>
      <c r="F314" s="192" t="s">
        <v>474</v>
      </c>
      <c r="G314" s="39"/>
      <c r="H314" s="39"/>
      <c r="I314" s="193"/>
      <c r="J314" s="39"/>
      <c r="K314" s="39"/>
      <c r="L314" s="42"/>
      <c r="M314" s="194"/>
      <c r="N314" s="195"/>
      <c r="O314" s="67"/>
      <c r="P314" s="67"/>
      <c r="Q314" s="67"/>
      <c r="R314" s="67"/>
      <c r="S314" s="67"/>
      <c r="T314" s="68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9" t="s">
        <v>241</v>
      </c>
      <c r="AU314" s="19" t="s">
        <v>88</v>
      </c>
    </row>
    <row r="315" spans="1:65" s="13" customFormat="1">
      <c r="B315" s="196"/>
      <c r="C315" s="197"/>
      <c r="D315" s="198" t="s">
        <v>243</v>
      </c>
      <c r="E315" s="199" t="s">
        <v>32</v>
      </c>
      <c r="F315" s="200" t="s">
        <v>244</v>
      </c>
      <c r="G315" s="197"/>
      <c r="H315" s="199" t="s">
        <v>32</v>
      </c>
      <c r="I315" s="201"/>
      <c r="J315" s="197"/>
      <c r="K315" s="197"/>
      <c r="L315" s="202"/>
      <c r="M315" s="203"/>
      <c r="N315" s="204"/>
      <c r="O315" s="204"/>
      <c r="P315" s="204"/>
      <c r="Q315" s="204"/>
      <c r="R315" s="204"/>
      <c r="S315" s="204"/>
      <c r="T315" s="205"/>
      <c r="AT315" s="206" t="s">
        <v>243</v>
      </c>
      <c r="AU315" s="206" t="s">
        <v>88</v>
      </c>
      <c r="AV315" s="13" t="s">
        <v>86</v>
      </c>
      <c r="AW315" s="13" t="s">
        <v>39</v>
      </c>
      <c r="AX315" s="13" t="s">
        <v>78</v>
      </c>
      <c r="AY315" s="206" t="s">
        <v>233</v>
      </c>
    </row>
    <row r="316" spans="1:65" s="13" customFormat="1">
      <c r="B316" s="196"/>
      <c r="C316" s="197"/>
      <c r="D316" s="198" t="s">
        <v>243</v>
      </c>
      <c r="E316" s="199" t="s">
        <v>32</v>
      </c>
      <c r="F316" s="200" t="s">
        <v>341</v>
      </c>
      <c r="G316" s="197"/>
      <c r="H316" s="199" t="s">
        <v>32</v>
      </c>
      <c r="I316" s="201"/>
      <c r="J316" s="197"/>
      <c r="K316" s="197"/>
      <c r="L316" s="202"/>
      <c r="M316" s="203"/>
      <c r="N316" s="204"/>
      <c r="O316" s="204"/>
      <c r="P316" s="204"/>
      <c r="Q316" s="204"/>
      <c r="R316" s="204"/>
      <c r="S316" s="204"/>
      <c r="T316" s="205"/>
      <c r="AT316" s="206" t="s">
        <v>243</v>
      </c>
      <c r="AU316" s="206" t="s">
        <v>88</v>
      </c>
      <c r="AV316" s="13" t="s">
        <v>86</v>
      </c>
      <c r="AW316" s="13" t="s">
        <v>39</v>
      </c>
      <c r="AX316" s="13" t="s">
        <v>78</v>
      </c>
      <c r="AY316" s="206" t="s">
        <v>233</v>
      </c>
    </row>
    <row r="317" spans="1:65" s="14" customFormat="1">
      <c r="B317" s="207"/>
      <c r="C317" s="208"/>
      <c r="D317" s="198" t="s">
        <v>243</v>
      </c>
      <c r="E317" s="209" t="s">
        <v>32</v>
      </c>
      <c r="F317" s="210" t="s">
        <v>118</v>
      </c>
      <c r="G317" s="208"/>
      <c r="H317" s="211">
        <v>8.75</v>
      </c>
      <c r="I317" s="212"/>
      <c r="J317" s="208"/>
      <c r="K317" s="208"/>
      <c r="L317" s="213"/>
      <c r="M317" s="214"/>
      <c r="N317" s="215"/>
      <c r="O317" s="215"/>
      <c r="P317" s="215"/>
      <c r="Q317" s="215"/>
      <c r="R317" s="215"/>
      <c r="S317" s="215"/>
      <c r="T317" s="216"/>
      <c r="AT317" s="217" t="s">
        <v>243</v>
      </c>
      <c r="AU317" s="217" t="s">
        <v>88</v>
      </c>
      <c r="AV317" s="14" t="s">
        <v>88</v>
      </c>
      <c r="AW317" s="14" t="s">
        <v>39</v>
      </c>
      <c r="AX317" s="14" t="s">
        <v>78</v>
      </c>
      <c r="AY317" s="217" t="s">
        <v>233</v>
      </c>
    </row>
    <row r="318" spans="1:65" s="15" customFormat="1">
      <c r="B318" s="218"/>
      <c r="C318" s="219"/>
      <c r="D318" s="198" t="s">
        <v>243</v>
      </c>
      <c r="E318" s="220" t="s">
        <v>32</v>
      </c>
      <c r="F318" s="221" t="s">
        <v>245</v>
      </c>
      <c r="G318" s="219"/>
      <c r="H318" s="222">
        <v>8.75</v>
      </c>
      <c r="I318" s="223"/>
      <c r="J318" s="219"/>
      <c r="K318" s="219"/>
      <c r="L318" s="224"/>
      <c r="M318" s="225"/>
      <c r="N318" s="226"/>
      <c r="O318" s="226"/>
      <c r="P318" s="226"/>
      <c r="Q318" s="226"/>
      <c r="R318" s="226"/>
      <c r="S318" s="226"/>
      <c r="T318" s="227"/>
      <c r="AT318" s="228" t="s">
        <v>243</v>
      </c>
      <c r="AU318" s="228" t="s">
        <v>88</v>
      </c>
      <c r="AV318" s="15" t="s">
        <v>239</v>
      </c>
      <c r="AW318" s="15" t="s">
        <v>39</v>
      </c>
      <c r="AX318" s="15" t="s">
        <v>86</v>
      </c>
      <c r="AY318" s="228" t="s">
        <v>233</v>
      </c>
    </row>
    <row r="319" spans="1:65" s="2" customFormat="1" ht="33" customHeight="1">
      <c r="A319" s="37"/>
      <c r="B319" s="38"/>
      <c r="C319" s="178" t="s">
        <v>475</v>
      </c>
      <c r="D319" s="178" t="s">
        <v>235</v>
      </c>
      <c r="E319" s="179" t="s">
        <v>476</v>
      </c>
      <c r="F319" s="180" t="s">
        <v>477</v>
      </c>
      <c r="G319" s="181" t="s">
        <v>94</v>
      </c>
      <c r="H319" s="182">
        <v>428.92</v>
      </c>
      <c r="I319" s="183"/>
      <c r="J319" s="184">
        <f>ROUND(I319*H319,2)</f>
        <v>0</v>
      </c>
      <c r="K319" s="180" t="s">
        <v>238</v>
      </c>
      <c r="L319" s="42"/>
      <c r="M319" s="185" t="s">
        <v>32</v>
      </c>
      <c r="N319" s="186" t="s">
        <v>49</v>
      </c>
      <c r="O319" s="67"/>
      <c r="P319" s="187">
        <f>O319*H319</f>
        <v>0</v>
      </c>
      <c r="Q319" s="187">
        <v>0</v>
      </c>
      <c r="R319" s="187">
        <f>Q319*H319</f>
        <v>0</v>
      </c>
      <c r="S319" s="187">
        <v>0</v>
      </c>
      <c r="T319" s="188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89" t="s">
        <v>239</v>
      </c>
      <c r="AT319" s="189" t="s">
        <v>235</v>
      </c>
      <c r="AU319" s="189" t="s">
        <v>88</v>
      </c>
      <c r="AY319" s="19" t="s">
        <v>233</v>
      </c>
      <c r="BE319" s="190">
        <f>IF(N319="základní",J319,0)</f>
        <v>0</v>
      </c>
      <c r="BF319" s="190">
        <f>IF(N319="snížená",J319,0)</f>
        <v>0</v>
      </c>
      <c r="BG319" s="190">
        <f>IF(N319="zákl. přenesená",J319,0)</f>
        <v>0</v>
      </c>
      <c r="BH319" s="190">
        <f>IF(N319="sníž. přenesená",J319,0)</f>
        <v>0</v>
      </c>
      <c r="BI319" s="190">
        <f>IF(N319="nulová",J319,0)</f>
        <v>0</v>
      </c>
      <c r="BJ319" s="19" t="s">
        <v>86</v>
      </c>
      <c r="BK319" s="190">
        <f>ROUND(I319*H319,2)</f>
        <v>0</v>
      </c>
      <c r="BL319" s="19" t="s">
        <v>239</v>
      </c>
      <c r="BM319" s="189" t="s">
        <v>478</v>
      </c>
    </row>
    <row r="320" spans="1:65" s="2" customFormat="1">
      <c r="A320" s="37"/>
      <c r="B320" s="38"/>
      <c r="C320" s="39"/>
      <c r="D320" s="191" t="s">
        <v>241</v>
      </c>
      <c r="E320" s="39"/>
      <c r="F320" s="192" t="s">
        <v>479</v>
      </c>
      <c r="G320" s="39"/>
      <c r="H320" s="39"/>
      <c r="I320" s="193"/>
      <c r="J320" s="39"/>
      <c r="K320" s="39"/>
      <c r="L320" s="42"/>
      <c r="M320" s="194"/>
      <c r="N320" s="195"/>
      <c r="O320" s="67"/>
      <c r="P320" s="67"/>
      <c r="Q320" s="67"/>
      <c r="R320" s="67"/>
      <c r="S320" s="67"/>
      <c r="T320" s="68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9" t="s">
        <v>241</v>
      </c>
      <c r="AU320" s="19" t="s">
        <v>88</v>
      </c>
    </row>
    <row r="321" spans="1:65" s="13" customFormat="1">
      <c r="B321" s="196"/>
      <c r="C321" s="197"/>
      <c r="D321" s="198" t="s">
        <v>243</v>
      </c>
      <c r="E321" s="199" t="s">
        <v>32</v>
      </c>
      <c r="F321" s="200" t="s">
        <v>244</v>
      </c>
      <c r="G321" s="197"/>
      <c r="H321" s="199" t="s">
        <v>32</v>
      </c>
      <c r="I321" s="201"/>
      <c r="J321" s="197"/>
      <c r="K321" s="197"/>
      <c r="L321" s="202"/>
      <c r="M321" s="203"/>
      <c r="N321" s="204"/>
      <c r="O321" s="204"/>
      <c r="P321" s="204"/>
      <c r="Q321" s="204"/>
      <c r="R321" s="204"/>
      <c r="S321" s="204"/>
      <c r="T321" s="205"/>
      <c r="AT321" s="206" t="s">
        <v>243</v>
      </c>
      <c r="AU321" s="206" t="s">
        <v>88</v>
      </c>
      <c r="AV321" s="13" t="s">
        <v>86</v>
      </c>
      <c r="AW321" s="13" t="s">
        <v>39</v>
      </c>
      <c r="AX321" s="13" t="s">
        <v>78</v>
      </c>
      <c r="AY321" s="206" t="s">
        <v>233</v>
      </c>
    </row>
    <row r="322" spans="1:65" s="13" customFormat="1">
      <c r="B322" s="196"/>
      <c r="C322" s="197"/>
      <c r="D322" s="198" t="s">
        <v>243</v>
      </c>
      <c r="E322" s="199" t="s">
        <v>32</v>
      </c>
      <c r="F322" s="200" t="s">
        <v>341</v>
      </c>
      <c r="G322" s="197"/>
      <c r="H322" s="199" t="s">
        <v>32</v>
      </c>
      <c r="I322" s="201"/>
      <c r="J322" s="197"/>
      <c r="K322" s="197"/>
      <c r="L322" s="202"/>
      <c r="M322" s="203"/>
      <c r="N322" s="204"/>
      <c r="O322" s="204"/>
      <c r="P322" s="204"/>
      <c r="Q322" s="204"/>
      <c r="R322" s="204"/>
      <c r="S322" s="204"/>
      <c r="T322" s="205"/>
      <c r="AT322" s="206" t="s">
        <v>243</v>
      </c>
      <c r="AU322" s="206" t="s">
        <v>88</v>
      </c>
      <c r="AV322" s="13" t="s">
        <v>86</v>
      </c>
      <c r="AW322" s="13" t="s">
        <v>39</v>
      </c>
      <c r="AX322" s="13" t="s">
        <v>78</v>
      </c>
      <c r="AY322" s="206" t="s">
        <v>233</v>
      </c>
    </row>
    <row r="323" spans="1:65" s="14" customFormat="1">
      <c r="B323" s="207"/>
      <c r="C323" s="208"/>
      <c r="D323" s="198" t="s">
        <v>243</v>
      </c>
      <c r="E323" s="209" t="s">
        <v>32</v>
      </c>
      <c r="F323" s="210" t="s">
        <v>110</v>
      </c>
      <c r="G323" s="208"/>
      <c r="H323" s="211">
        <v>157.87</v>
      </c>
      <c r="I323" s="212"/>
      <c r="J323" s="208"/>
      <c r="K323" s="208"/>
      <c r="L323" s="213"/>
      <c r="M323" s="214"/>
      <c r="N323" s="215"/>
      <c r="O323" s="215"/>
      <c r="P323" s="215"/>
      <c r="Q323" s="215"/>
      <c r="R323" s="215"/>
      <c r="S323" s="215"/>
      <c r="T323" s="216"/>
      <c r="AT323" s="217" t="s">
        <v>243</v>
      </c>
      <c r="AU323" s="217" t="s">
        <v>88</v>
      </c>
      <c r="AV323" s="14" t="s">
        <v>88</v>
      </c>
      <c r="AW323" s="14" t="s">
        <v>39</v>
      </c>
      <c r="AX323" s="14" t="s">
        <v>78</v>
      </c>
      <c r="AY323" s="217" t="s">
        <v>233</v>
      </c>
    </row>
    <row r="324" spans="1:65" s="14" customFormat="1">
      <c r="B324" s="207"/>
      <c r="C324" s="208"/>
      <c r="D324" s="198" t="s">
        <v>243</v>
      </c>
      <c r="E324" s="209" t="s">
        <v>32</v>
      </c>
      <c r="F324" s="210" t="s">
        <v>130</v>
      </c>
      <c r="G324" s="208"/>
      <c r="H324" s="211">
        <v>21.32</v>
      </c>
      <c r="I324" s="212"/>
      <c r="J324" s="208"/>
      <c r="K324" s="208"/>
      <c r="L324" s="213"/>
      <c r="M324" s="214"/>
      <c r="N324" s="215"/>
      <c r="O324" s="215"/>
      <c r="P324" s="215"/>
      <c r="Q324" s="215"/>
      <c r="R324" s="215"/>
      <c r="S324" s="215"/>
      <c r="T324" s="216"/>
      <c r="AT324" s="217" t="s">
        <v>243</v>
      </c>
      <c r="AU324" s="217" t="s">
        <v>88</v>
      </c>
      <c r="AV324" s="14" t="s">
        <v>88</v>
      </c>
      <c r="AW324" s="14" t="s">
        <v>39</v>
      </c>
      <c r="AX324" s="14" t="s">
        <v>78</v>
      </c>
      <c r="AY324" s="217" t="s">
        <v>233</v>
      </c>
    </row>
    <row r="325" spans="1:65" s="14" customFormat="1">
      <c r="B325" s="207"/>
      <c r="C325" s="208"/>
      <c r="D325" s="198" t="s">
        <v>243</v>
      </c>
      <c r="E325" s="209" t="s">
        <v>32</v>
      </c>
      <c r="F325" s="210" t="s">
        <v>104</v>
      </c>
      <c r="G325" s="208"/>
      <c r="H325" s="211">
        <v>34.75</v>
      </c>
      <c r="I325" s="212"/>
      <c r="J325" s="208"/>
      <c r="K325" s="208"/>
      <c r="L325" s="213"/>
      <c r="M325" s="214"/>
      <c r="N325" s="215"/>
      <c r="O325" s="215"/>
      <c r="P325" s="215"/>
      <c r="Q325" s="215"/>
      <c r="R325" s="215"/>
      <c r="S325" s="215"/>
      <c r="T325" s="216"/>
      <c r="AT325" s="217" t="s">
        <v>243</v>
      </c>
      <c r="AU325" s="217" t="s">
        <v>88</v>
      </c>
      <c r="AV325" s="14" t="s">
        <v>88</v>
      </c>
      <c r="AW325" s="14" t="s">
        <v>39</v>
      </c>
      <c r="AX325" s="14" t="s">
        <v>78</v>
      </c>
      <c r="AY325" s="217" t="s">
        <v>233</v>
      </c>
    </row>
    <row r="326" spans="1:65" s="14" customFormat="1">
      <c r="B326" s="207"/>
      <c r="C326" s="208"/>
      <c r="D326" s="198" t="s">
        <v>243</v>
      </c>
      <c r="E326" s="209" t="s">
        <v>32</v>
      </c>
      <c r="F326" s="210" t="s">
        <v>127</v>
      </c>
      <c r="G326" s="208"/>
      <c r="H326" s="211">
        <v>3.12</v>
      </c>
      <c r="I326" s="212"/>
      <c r="J326" s="208"/>
      <c r="K326" s="208"/>
      <c r="L326" s="213"/>
      <c r="M326" s="214"/>
      <c r="N326" s="215"/>
      <c r="O326" s="215"/>
      <c r="P326" s="215"/>
      <c r="Q326" s="215"/>
      <c r="R326" s="215"/>
      <c r="S326" s="215"/>
      <c r="T326" s="216"/>
      <c r="AT326" s="217" t="s">
        <v>243</v>
      </c>
      <c r="AU326" s="217" t="s">
        <v>88</v>
      </c>
      <c r="AV326" s="14" t="s">
        <v>88</v>
      </c>
      <c r="AW326" s="14" t="s">
        <v>39</v>
      </c>
      <c r="AX326" s="14" t="s">
        <v>78</v>
      </c>
      <c r="AY326" s="217" t="s">
        <v>233</v>
      </c>
    </row>
    <row r="327" spans="1:65" s="14" customFormat="1">
      <c r="B327" s="207"/>
      <c r="C327" s="208"/>
      <c r="D327" s="198" t="s">
        <v>243</v>
      </c>
      <c r="E327" s="209" t="s">
        <v>32</v>
      </c>
      <c r="F327" s="210" t="s">
        <v>107</v>
      </c>
      <c r="G327" s="208"/>
      <c r="H327" s="211">
        <v>203.5</v>
      </c>
      <c r="I327" s="212"/>
      <c r="J327" s="208"/>
      <c r="K327" s="208"/>
      <c r="L327" s="213"/>
      <c r="M327" s="214"/>
      <c r="N327" s="215"/>
      <c r="O327" s="215"/>
      <c r="P327" s="215"/>
      <c r="Q327" s="215"/>
      <c r="R327" s="215"/>
      <c r="S327" s="215"/>
      <c r="T327" s="216"/>
      <c r="AT327" s="217" t="s">
        <v>243</v>
      </c>
      <c r="AU327" s="217" t="s">
        <v>88</v>
      </c>
      <c r="AV327" s="14" t="s">
        <v>88</v>
      </c>
      <c r="AW327" s="14" t="s">
        <v>39</v>
      </c>
      <c r="AX327" s="14" t="s">
        <v>78</v>
      </c>
      <c r="AY327" s="217" t="s">
        <v>233</v>
      </c>
    </row>
    <row r="328" spans="1:65" s="14" customFormat="1">
      <c r="B328" s="207"/>
      <c r="C328" s="208"/>
      <c r="D328" s="198" t="s">
        <v>243</v>
      </c>
      <c r="E328" s="209" t="s">
        <v>32</v>
      </c>
      <c r="F328" s="210" t="s">
        <v>124</v>
      </c>
      <c r="G328" s="208"/>
      <c r="H328" s="211">
        <v>8.36</v>
      </c>
      <c r="I328" s="212"/>
      <c r="J328" s="208"/>
      <c r="K328" s="208"/>
      <c r="L328" s="213"/>
      <c r="M328" s="214"/>
      <c r="N328" s="215"/>
      <c r="O328" s="215"/>
      <c r="P328" s="215"/>
      <c r="Q328" s="215"/>
      <c r="R328" s="215"/>
      <c r="S328" s="215"/>
      <c r="T328" s="216"/>
      <c r="AT328" s="217" t="s">
        <v>243</v>
      </c>
      <c r="AU328" s="217" t="s">
        <v>88</v>
      </c>
      <c r="AV328" s="14" t="s">
        <v>88</v>
      </c>
      <c r="AW328" s="14" t="s">
        <v>39</v>
      </c>
      <c r="AX328" s="14" t="s">
        <v>78</v>
      </c>
      <c r="AY328" s="217" t="s">
        <v>233</v>
      </c>
    </row>
    <row r="329" spans="1:65" s="15" customFormat="1">
      <c r="B329" s="218"/>
      <c r="C329" s="219"/>
      <c r="D329" s="198" t="s">
        <v>243</v>
      </c>
      <c r="E329" s="220" t="s">
        <v>32</v>
      </c>
      <c r="F329" s="221" t="s">
        <v>245</v>
      </c>
      <c r="G329" s="219"/>
      <c r="H329" s="222">
        <v>428.92</v>
      </c>
      <c r="I329" s="223"/>
      <c r="J329" s="219"/>
      <c r="K329" s="219"/>
      <c r="L329" s="224"/>
      <c r="M329" s="225"/>
      <c r="N329" s="226"/>
      <c r="O329" s="226"/>
      <c r="P329" s="226"/>
      <c r="Q329" s="226"/>
      <c r="R329" s="226"/>
      <c r="S329" s="226"/>
      <c r="T329" s="227"/>
      <c r="AT329" s="228" t="s">
        <v>243</v>
      </c>
      <c r="AU329" s="228" t="s">
        <v>88</v>
      </c>
      <c r="AV329" s="15" t="s">
        <v>239</v>
      </c>
      <c r="AW329" s="15" t="s">
        <v>39</v>
      </c>
      <c r="AX329" s="15" t="s">
        <v>86</v>
      </c>
      <c r="AY329" s="228" t="s">
        <v>233</v>
      </c>
    </row>
    <row r="330" spans="1:65" s="2" customFormat="1" ht="33" customHeight="1">
      <c r="A330" s="37"/>
      <c r="B330" s="38"/>
      <c r="C330" s="178" t="s">
        <v>480</v>
      </c>
      <c r="D330" s="178" t="s">
        <v>235</v>
      </c>
      <c r="E330" s="179" t="s">
        <v>481</v>
      </c>
      <c r="F330" s="180" t="s">
        <v>482</v>
      </c>
      <c r="G330" s="181" t="s">
        <v>94</v>
      </c>
      <c r="H330" s="182">
        <v>49.43</v>
      </c>
      <c r="I330" s="183"/>
      <c r="J330" s="184">
        <f>ROUND(I330*H330,2)</f>
        <v>0</v>
      </c>
      <c r="K330" s="180" t="s">
        <v>238</v>
      </c>
      <c r="L330" s="42"/>
      <c r="M330" s="185" t="s">
        <v>32</v>
      </c>
      <c r="N330" s="186" t="s">
        <v>49</v>
      </c>
      <c r="O330" s="67"/>
      <c r="P330" s="187">
        <f>O330*H330</f>
        <v>0</v>
      </c>
      <c r="Q330" s="187">
        <v>0</v>
      </c>
      <c r="R330" s="187">
        <f>Q330*H330</f>
        <v>0</v>
      </c>
      <c r="S330" s="187">
        <v>0</v>
      </c>
      <c r="T330" s="188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89" t="s">
        <v>239</v>
      </c>
      <c r="AT330" s="189" t="s">
        <v>235</v>
      </c>
      <c r="AU330" s="189" t="s">
        <v>88</v>
      </c>
      <c r="AY330" s="19" t="s">
        <v>233</v>
      </c>
      <c r="BE330" s="190">
        <f>IF(N330="základní",J330,0)</f>
        <v>0</v>
      </c>
      <c r="BF330" s="190">
        <f>IF(N330="snížená",J330,0)</f>
        <v>0</v>
      </c>
      <c r="BG330" s="190">
        <f>IF(N330="zákl. přenesená",J330,0)</f>
        <v>0</v>
      </c>
      <c r="BH330" s="190">
        <f>IF(N330="sníž. přenesená",J330,0)</f>
        <v>0</v>
      </c>
      <c r="BI330" s="190">
        <f>IF(N330="nulová",J330,0)</f>
        <v>0</v>
      </c>
      <c r="BJ330" s="19" t="s">
        <v>86</v>
      </c>
      <c r="BK330" s="190">
        <f>ROUND(I330*H330,2)</f>
        <v>0</v>
      </c>
      <c r="BL330" s="19" t="s">
        <v>239</v>
      </c>
      <c r="BM330" s="189" t="s">
        <v>483</v>
      </c>
    </row>
    <row r="331" spans="1:65" s="2" customFormat="1">
      <c r="A331" s="37"/>
      <c r="B331" s="38"/>
      <c r="C331" s="39"/>
      <c r="D331" s="191" t="s">
        <v>241</v>
      </c>
      <c r="E331" s="39"/>
      <c r="F331" s="192" t="s">
        <v>484</v>
      </c>
      <c r="G331" s="39"/>
      <c r="H331" s="39"/>
      <c r="I331" s="193"/>
      <c r="J331" s="39"/>
      <c r="K331" s="39"/>
      <c r="L331" s="42"/>
      <c r="M331" s="194"/>
      <c r="N331" s="195"/>
      <c r="O331" s="67"/>
      <c r="P331" s="67"/>
      <c r="Q331" s="67"/>
      <c r="R331" s="67"/>
      <c r="S331" s="67"/>
      <c r="T331" s="68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9" t="s">
        <v>241</v>
      </c>
      <c r="AU331" s="19" t="s">
        <v>88</v>
      </c>
    </row>
    <row r="332" spans="1:65" s="13" customFormat="1">
      <c r="B332" s="196"/>
      <c r="C332" s="197"/>
      <c r="D332" s="198" t="s">
        <v>243</v>
      </c>
      <c r="E332" s="199" t="s">
        <v>32</v>
      </c>
      <c r="F332" s="200" t="s">
        <v>244</v>
      </c>
      <c r="G332" s="197"/>
      <c r="H332" s="199" t="s">
        <v>32</v>
      </c>
      <c r="I332" s="201"/>
      <c r="J332" s="197"/>
      <c r="K332" s="197"/>
      <c r="L332" s="202"/>
      <c r="M332" s="203"/>
      <c r="N332" s="204"/>
      <c r="O332" s="204"/>
      <c r="P332" s="204"/>
      <c r="Q332" s="204"/>
      <c r="R332" s="204"/>
      <c r="S332" s="204"/>
      <c r="T332" s="205"/>
      <c r="AT332" s="206" t="s">
        <v>243</v>
      </c>
      <c r="AU332" s="206" t="s">
        <v>88</v>
      </c>
      <c r="AV332" s="13" t="s">
        <v>86</v>
      </c>
      <c r="AW332" s="13" t="s">
        <v>39</v>
      </c>
      <c r="AX332" s="13" t="s">
        <v>78</v>
      </c>
      <c r="AY332" s="206" t="s">
        <v>233</v>
      </c>
    </row>
    <row r="333" spans="1:65" s="13" customFormat="1">
      <c r="B333" s="196"/>
      <c r="C333" s="197"/>
      <c r="D333" s="198" t="s">
        <v>243</v>
      </c>
      <c r="E333" s="199" t="s">
        <v>32</v>
      </c>
      <c r="F333" s="200" t="s">
        <v>341</v>
      </c>
      <c r="G333" s="197"/>
      <c r="H333" s="199" t="s">
        <v>32</v>
      </c>
      <c r="I333" s="201"/>
      <c r="J333" s="197"/>
      <c r="K333" s="197"/>
      <c r="L333" s="202"/>
      <c r="M333" s="203"/>
      <c r="N333" s="204"/>
      <c r="O333" s="204"/>
      <c r="P333" s="204"/>
      <c r="Q333" s="204"/>
      <c r="R333" s="204"/>
      <c r="S333" s="204"/>
      <c r="T333" s="205"/>
      <c r="AT333" s="206" t="s">
        <v>243</v>
      </c>
      <c r="AU333" s="206" t="s">
        <v>88</v>
      </c>
      <c r="AV333" s="13" t="s">
        <v>86</v>
      </c>
      <c r="AW333" s="13" t="s">
        <v>39</v>
      </c>
      <c r="AX333" s="13" t="s">
        <v>78</v>
      </c>
      <c r="AY333" s="206" t="s">
        <v>233</v>
      </c>
    </row>
    <row r="334" spans="1:65" s="14" customFormat="1">
      <c r="B334" s="207"/>
      <c r="C334" s="208"/>
      <c r="D334" s="198" t="s">
        <v>243</v>
      </c>
      <c r="E334" s="209" t="s">
        <v>32</v>
      </c>
      <c r="F334" s="210" t="s">
        <v>92</v>
      </c>
      <c r="G334" s="208"/>
      <c r="H334" s="211">
        <v>49.43</v>
      </c>
      <c r="I334" s="212"/>
      <c r="J334" s="208"/>
      <c r="K334" s="208"/>
      <c r="L334" s="213"/>
      <c r="M334" s="214"/>
      <c r="N334" s="215"/>
      <c r="O334" s="215"/>
      <c r="P334" s="215"/>
      <c r="Q334" s="215"/>
      <c r="R334" s="215"/>
      <c r="S334" s="215"/>
      <c r="T334" s="216"/>
      <c r="AT334" s="217" t="s">
        <v>243</v>
      </c>
      <c r="AU334" s="217" t="s">
        <v>88</v>
      </c>
      <c r="AV334" s="14" t="s">
        <v>88</v>
      </c>
      <c r="AW334" s="14" t="s">
        <v>39</v>
      </c>
      <c r="AX334" s="14" t="s">
        <v>78</v>
      </c>
      <c r="AY334" s="217" t="s">
        <v>233</v>
      </c>
    </row>
    <row r="335" spans="1:65" s="15" customFormat="1">
      <c r="B335" s="218"/>
      <c r="C335" s="219"/>
      <c r="D335" s="198" t="s">
        <v>243</v>
      </c>
      <c r="E335" s="220" t="s">
        <v>32</v>
      </c>
      <c r="F335" s="221" t="s">
        <v>245</v>
      </c>
      <c r="G335" s="219"/>
      <c r="H335" s="222">
        <v>49.43</v>
      </c>
      <c r="I335" s="223"/>
      <c r="J335" s="219"/>
      <c r="K335" s="219"/>
      <c r="L335" s="224"/>
      <c r="M335" s="225"/>
      <c r="N335" s="226"/>
      <c r="O335" s="226"/>
      <c r="P335" s="226"/>
      <c r="Q335" s="226"/>
      <c r="R335" s="226"/>
      <c r="S335" s="226"/>
      <c r="T335" s="227"/>
      <c r="AT335" s="228" t="s">
        <v>243</v>
      </c>
      <c r="AU335" s="228" t="s">
        <v>88</v>
      </c>
      <c r="AV335" s="15" t="s">
        <v>239</v>
      </c>
      <c r="AW335" s="15" t="s">
        <v>39</v>
      </c>
      <c r="AX335" s="15" t="s">
        <v>86</v>
      </c>
      <c r="AY335" s="228" t="s">
        <v>233</v>
      </c>
    </row>
    <row r="336" spans="1:65" s="2" customFormat="1" ht="66.75" customHeight="1">
      <c r="A336" s="37"/>
      <c r="B336" s="38"/>
      <c r="C336" s="178" t="s">
        <v>485</v>
      </c>
      <c r="D336" s="178" t="s">
        <v>235</v>
      </c>
      <c r="E336" s="179" t="s">
        <v>486</v>
      </c>
      <c r="F336" s="180" t="s">
        <v>487</v>
      </c>
      <c r="G336" s="181" t="s">
        <v>94</v>
      </c>
      <c r="H336" s="182">
        <v>3.18</v>
      </c>
      <c r="I336" s="183"/>
      <c r="J336" s="184">
        <f>ROUND(I336*H336,2)</f>
        <v>0</v>
      </c>
      <c r="K336" s="180" t="s">
        <v>238</v>
      </c>
      <c r="L336" s="42"/>
      <c r="M336" s="185" t="s">
        <v>32</v>
      </c>
      <c r="N336" s="186" t="s">
        <v>49</v>
      </c>
      <c r="O336" s="67"/>
      <c r="P336" s="187">
        <f>O336*H336</f>
        <v>0</v>
      </c>
      <c r="Q336" s="187">
        <v>9.8479999999999998E-2</v>
      </c>
      <c r="R336" s="187">
        <f>Q336*H336</f>
        <v>0.31316640000000001</v>
      </c>
      <c r="S336" s="187">
        <v>0</v>
      </c>
      <c r="T336" s="188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89" t="s">
        <v>239</v>
      </c>
      <c r="AT336" s="189" t="s">
        <v>235</v>
      </c>
      <c r="AU336" s="189" t="s">
        <v>88</v>
      </c>
      <c r="AY336" s="19" t="s">
        <v>233</v>
      </c>
      <c r="BE336" s="190">
        <f>IF(N336="základní",J336,0)</f>
        <v>0</v>
      </c>
      <c r="BF336" s="190">
        <f>IF(N336="snížená",J336,0)</f>
        <v>0</v>
      </c>
      <c r="BG336" s="190">
        <f>IF(N336="zákl. přenesená",J336,0)</f>
        <v>0</v>
      </c>
      <c r="BH336" s="190">
        <f>IF(N336="sníž. přenesená",J336,0)</f>
        <v>0</v>
      </c>
      <c r="BI336" s="190">
        <f>IF(N336="nulová",J336,0)</f>
        <v>0</v>
      </c>
      <c r="BJ336" s="19" t="s">
        <v>86</v>
      </c>
      <c r="BK336" s="190">
        <f>ROUND(I336*H336,2)</f>
        <v>0</v>
      </c>
      <c r="BL336" s="19" t="s">
        <v>239</v>
      </c>
      <c r="BM336" s="189" t="s">
        <v>488</v>
      </c>
    </row>
    <row r="337" spans="1:65" s="2" customFormat="1">
      <c r="A337" s="37"/>
      <c r="B337" s="38"/>
      <c r="C337" s="39"/>
      <c r="D337" s="191" t="s">
        <v>241</v>
      </c>
      <c r="E337" s="39"/>
      <c r="F337" s="192" t="s">
        <v>489</v>
      </c>
      <c r="G337" s="39"/>
      <c r="H337" s="39"/>
      <c r="I337" s="193"/>
      <c r="J337" s="39"/>
      <c r="K337" s="39"/>
      <c r="L337" s="42"/>
      <c r="M337" s="194"/>
      <c r="N337" s="195"/>
      <c r="O337" s="67"/>
      <c r="P337" s="67"/>
      <c r="Q337" s="67"/>
      <c r="R337" s="67"/>
      <c r="S337" s="67"/>
      <c r="T337" s="68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9" t="s">
        <v>241</v>
      </c>
      <c r="AU337" s="19" t="s">
        <v>88</v>
      </c>
    </row>
    <row r="338" spans="1:65" s="13" customFormat="1">
      <c r="B338" s="196"/>
      <c r="C338" s="197"/>
      <c r="D338" s="198" t="s">
        <v>243</v>
      </c>
      <c r="E338" s="199" t="s">
        <v>32</v>
      </c>
      <c r="F338" s="200" t="s">
        <v>244</v>
      </c>
      <c r="G338" s="197"/>
      <c r="H338" s="199" t="s">
        <v>32</v>
      </c>
      <c r="I338" s="201"/>
      <c r="J338" s="197"/>
      <c r="K338" s="197"/>
      <c r="L338" s="202"/>
      <c r="M338" s="203"/>
      <c r="N338" s="204"/>
      <c r="O338" s="204"/>
      <c r="P338" s="204"/>
      <c r="Q338" s="204"/>
      <c r="R338" s="204"/>
      <c r="S338" s="204"/>
      <c r="T338" s="205"/>
      <c r="AT338" s="206" t="s">
        <v>243</v>
      </c>
      <c r="AU338" s="206" t="s">
        <v>88</v>
      </c>
      <c r="AV338" s="13" t="s">
        <v>86</v>
      </c>
      <c r="AW338" s="13" t="s">
        <v>39</v>
      </c>
      <c r="AX338" s="13" t="s">
        <v>78</v>
      </c>
      <c r="AY338" s="206" t="s">
        <v>233</v>
      </c>
    </row>
    <row r="339" spans="1:65" s="13" customFormat="1">
      <c r="B339" s="196"/>
      <c r="C339" s="197"/>
      <c r="D339" s="198" t="s">
        <v>243</v>
      </c>
      <c r="E339" s="199" t="s">
        <v>32</v>
      </c>
      <c r="F339" s="200" t="s">
        <v>341</v>
      </c>
      <c r="G339" s="197"/>
      <c r="H339" s="199" t="s">
        <v>32</v>
      </c>
      <c r="I339" s="201"/>
      <c r="J339" s="197"/>
      <c r="K339" s="197"/>
      <c r="L339" s="202"/>
      <c r="M339" s="203"/>
      <c r="N339" s="204"/>
      <c r="O339" s="204"/>
      <c r="P339" s="204"/>
      <c r="Q339" s="204"/>
      <c r="R339" s="204"/>
      <c r="S339" s="204"/>
      <c r="T339" s="205"/>
      <c r="AT339" s="206" t="s">
        <v>243</v>
      </c>
      <c r="AU339" s="206" t="s">
        <v>88</v>
      </c>
      <c r="AV339" s="13" t="s">
        <v>86</v>
      </c>
      <c r="AW339" s="13" t="s">
        <v>39</v>
      </c>
      <c r="AX339" s="13" t="s">
        <v>78</v>
      </c>
      <c r="AY339" s="206" t="s">
        <v>233</v>
      </c>
    </row>
    <row r="340" spans="1:65" s="14" customFormat="1">
      <c r="B340" s="207"/>
      <c r="C340" s="208"/>
      <c r="D340" s="198" t="s">
        <v>243</v>
      </c>
      <c r="E340" s="209" t="s">
        <v>32</v>
      </c>
      <c r="F340" s="210" t="s">
        <v>121</v>
      </c>
      <c r="G340" s="208"/>
      <c r="H340" s="211">
        <v>3.18</v>
      </c>
      <c r="I340" s="212"/>
      <c r="J340" s="208"/>
      <c r="K340" s="208"/>
      <c r="L340" s="213"/>
      <c r="M340" s="214"/>
      <c r="N340" s="215"/>
      <c r="O340" s="215"/>
      <c r="P340" s="215"/>
      <c r="Q340" s="215"/>
      <c r="R340" s="215"/>
      <c r="S340" s="215"/>
      <c r="T340" s="216"/>
      <c r="AT340" s="217" t="s">
        <v>243</v>
      </c>
      <c r="AU340" s="217" t="s">
        <v>88</v>
      </c>
      <c r="AV340" s="14" t="s">
        <v>88</v>
      </c>
      <c r="AW340" s="14" t="s">
        <v>39</v>
      </c>
      <c r="AX340" s="14" t="s">
        <v>78</v>
      </c>
      <c r="AY340" s="217" t="s">
        <v>233</v>
      </c>
    </row>
    <row r="341" spans="1:65" s="15" customFormat="1">
      <c r="B341" s="218"/>
      <c r="C341" s="219"/>
      <c r="D341" s="198" t="s">
        <v>243</v>
      </c>
      <c r="E341" s="220" t="s">
        <v>32</v>
      </c>
      <c r="F341" s="221" t="s">
        <v>245</v>
      </c>
      <c r="G341" s="219"/>
      <c r="H341" s="222">
        <v>3.18</v>
      </c>
      <c r="I341" s="223"/>
      <c r="J341" s="219"/>
      <c r="K341" s="219"/>
      <c r="L341" s="224"/>
      <c r="M341" s="225"/>
      <c r="N341" s="226"/>
      <c r="O341" s="226"/>
      <c r="P341" s="226"/>
      <c r="Q341" s="226"/>
      <c r="R341" s="226"/>
      <c r="S341" s="226"/>
      <c r="T341" s="227"/>
      <c r="AT341" s="228" t="s">
        <v>243</v>
      </c>
      <c r="AU341" s="228" t="s">
        <v>88</v>
      </c>
      <c r="AV341" s="15" t="s">
        <v>239</v>
      </c>
      <c r="AW341" s="15" t="s">
        <v>39</v>
      </c>
      <c r="AX341" s="15" t="s">
        <v>86</v>
      </c>
      <c r="AY341" s="228" t="s">
        <v>233</v>
      </c>
    </row>
    <row r="342" spans="1:65" s="2" customFormat="1" ht="66.75" customHeight="1">
      <c r="A342" s="37"/>
      <c r="B342" s="38"/>
      <c r="C342" s="178" t="s">
        <v>490</v>
      </c>
      <c r="D342" s="178" t="s">
        <v>235</v>
      </c>
      <c r="E342" s="179" t="s">
        <v>491</v>
      </c>
      <c r="F342" s="180" t="s">
        <v>492</v>
      </c>
      <c r="G342" s="181" t="s">
        <v>94</v>
      </c>
      <c r="H342" s="182">
        <v>78.31</v>
      </c>
      <c r="I342" s="183"/>
      <c r="J342" s="184">
        <f>ROUND(I342*H342,2)</f>
        <v>0</v>
      </c>
      <c r="K342" s="180" t="s">
        <v>238</v>
      </c>
      <c r="L342" s="42"/>
      <c r="M342" s="185" t="s">
        <v>32</v>
      </c>
      <c r="N342" s="186" t="s">
        <v>49</v>
      </c>
      <c r="O342" s="67"/>
      <c r="P342" s="187">
        <f>O342*H342</f>
        <v>0</v>
      </c>
      <c r="Q342" s="187">
        <v>0.13769000000000001</v>
      </c>
      <c r="R342" s="187">
        <f>Q342*H342</f>
        <v>10.7825039</v>
      </c>
      <c r="S342" s="187">
        <v>0</v>
      </c>
      <c r="T342" s="188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89" t="s">
        <v>239</v>
      </c>
      <c r="AT342" s="189" t="s">
        <v>235</v>
      </c>
      <c r="AU342" s="189" t="s">
        <v>88</v>
      </c>
      <c r="AY342" s="19" t="s">
        <v>233</v>
      </c>
      <c r="BE342" s="190">
        <f>IF(N342="základní",J342,0)</f>
        <v>0</v>
      </c>
      <c r="BF342" s="190">
        <f>IF(N342="snížená",J342,0)</f>
        <v>0</v>
      </c>
      <c r="BG342" s="190">
        <f>IF(N342="zákl. přenesená",J342,0)</f>
        <v>0</v>
      </c>
      <c r="BH342" s="190">
        <f>IF(N342="sníž. přenesená",J342,0)</f>
        <v>0</v>
      </c>
      <c r="BI342" s="190">
        <f>IF(N342="nulová",J342,0)</f>
        <v>0</v>
      </c>
      <c r="BJ342" s="19" t="s">
        <v>86</v>
      </c>
      <c r="BK342" s="190">
        <f>ROUND(I342*H342,2)</f>
        <v>0</v>
      </c>
      <c r="BL342" s="19" t="s">
        <v>239</v>
      </c>
      <c r="BM342" s="189" t="s">
        <v>493</v>
      </c>
    </row>
    <row r="343" spans="1:65" s="2" customFormat="1">
      <c r="A343" s="37"/>
      <c r="B343" s="38"/>
      <c r="C343" s="39"/>
      <c r="D343" s="191" t="s">
        <v>241</v>
      </c>
      <c r="E343" s="39"/>
      <c r="F343" s="192" t="s">
        <v>494</v>
      </c>
      <c r="G343" s="39"/>
      <c r="H343" s="39"/>
      <c r="I343" s="193"/>
      <c r="J343" s="39"/>
      <c r="K343" s="39"/>
      <c r="L343" s="42"/>
      <c r="M343" s="194"/>
      <c r="N343" s="195"/>
      <c r="O343" s="67"/>
      <c r="P343" s="67"/>
      <c r="Q343" s="67"/>
      <c r="R343" s="67"/>
      <c r="S343" s="67"/>
      <c r="T343" s="68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9" t="s">
        <v>241</v>
      </c>
      <c r="AU343" s="19" t="s">
        <v>88</v>
      </c>
    </row>
    <row r="344" spans="1:65" s="13" customFormat="1">
      <c r="B344" s="196"/>
      <c r="C344" s="197"/>
      <c r="D344" s="198" t="s">
        <v>243</v>
      </c>
      <c r="E344" s="199" t="s">
        <v>32</v>
      </c>
      <c r="F344" s="200" t="s">
        <v>244</v>
      </c>
      <c r="G344" s="197"/>
      <c r="H344" s="199" t="s">
        <v>32</v>
      </c>
      <c r="I344" s="201"/>
      <c r="J344" s="197"/>
      <c r="K344" s="197"/>
      <c r="L344" s="202"/>
      <c r="M344" s="203"/>
      <c r="N344" s="204"/>
      <c r="O344" s="204"/>
      <c r="P344" s="204"/>
      <c r="Q344" s="204"/>
      <c r="R344" s="204"/>
      <c r="S344" s="204"/>
      <c r="T344" s="205"/>
      <c r="AT344" s="206" t="s">
        <v>243</v>
      </c>
      <c r="AU344" s="206" t="s">
        <v>88</v>
      </c>
      <c r="AV344" s="13" t="s">
        <v>86</v>
      </c>
      <c r="AW344" s="13" t="s">
        <v>39</v>
      </c>
      <c r="AX344" s="13" t="s">
        <v>78</v>
      </c>
      <c r="AY344" s="206" t="s">
        <v>233</v>
      </c>
    </row>
    <row r="345" spans="1:65" s="13" customFormat="1">
      <c r="B345" s="196"/>
      <c r="C345" s="197"/>
      <c r="D345" s="198" t="s">
        <v>243</v>
      </c>
      <c r="E345" s="199" t="s">
        <v>32</v>
      </c>
      <c r="F345" s="200" t="s">
        <v>341</v>
      </c>
      <c r="G345" s="197"/>
      <c r="H345" s="199" t="s">
        <v>32</v>
      </c>
      <c r="I345" s="201"/>
      <c r="J345" s="197"/>
      <c r="K345" s="197"/>
      <c r="L345" s="202"/>
      <c r="M345" s="203"/>
      <c r="N345" s="204"/>
      <c r="O345" s="204"/>
      <c r="P345" s="204"/>
      <c r="Q345" s="204"/>
      <c r="R345" s="204"/>
      <c r="S345" s="204"/>
      <c r="T345" s="205"/>
      <c r="AT345" s="206" t="s">
        <v>243</v>
      </c>
      <c r="AU345" s="206" t="s">
        <v>88</v>
      </c>
      <c r="AV345" s="13" t="s">
        <v>86</v>
      </c>
      <c r="AW345" s="13" t="s">
        <v>39</v>
      </c>
      <c r="AX345" s="13" t="s">
        <v>78</v>
      </c>
      <c r="AY345" s="206" t="s">
        <v>233</v>
      </c>
    </row>
    <row r="346" spans="1:65" s="14" customFormat="1">
      <c r="B346" s="207"/>
      <c r="C346" s="208"/>
      <c r="D346" s="198" t="s">
        <v>243</v>
      </c>
      <c r="E346" s="209" t="s">
        <v>32</v>
      </c>
      <c r="F346" s="210" t="s">
        <v>97</v>
      </c>
      <c r="G346" s="208"/>
      <c r="H346" s="211">
        <v>78.31</v>
      </c>
      <c r="I346" s="212"/>
      <c r="J346" s="208"/>
      <c r="K346" s="208"/>
      <c r="L346" s="213"/>
      <c r="M346" s="214"/>
      <c r="N346" s="215"/>
      <c r="O346" s="215"/>
      <c r="P346" s="215"/>
      <c r="Q346" s="215"/>
      <c r="R346" s="215"/>
      <c r="S346" s="215"/>
      <c r="T346" s="216"/>
      <c r="AT346" s="217" t="s">
        <v>243</v>
      </c>
      <c r="AU346" s="217" t="s">
        <v>88</v>
      </c>
      <c r="AV346" s="14" t="s">
        <v>88</v>
      </c>
      <c r="AW346" s="14" t="s">
        <v>39</v>
      </c>
      <c r="AX346" s="14" t="s">
        <v>78</v>
      </c>
      <c r="AY346" s="217" t="s">
        <v>233</v>
      </c>
    </row>
    <row r="347" spans="1:65" s="15" customFormat="1">
      <c r="B347" s="218"/>
      <c r="C347" s="219"/>
      <c r="D347" s="198" t="s">
        <v>243</v>
      </c>
      <c r="E347" s="220" t="s">
        <v>32</v>
      </c>
      <c r="F347" s="221" t="s">
        <v>245</v>
      </c>
      <c r="G347" s="219"/>
      <c r="H347" s="222">
        <v>78.31</v>
      </c>
      <c r="I347" s="223"/>
      <c r="J347" s="219"/>
      <c r="K347" s="219"/>
      <c r="L347" s="224"/>
      <c r="M347" s="225"/>
      <c r="N347" s="226"/>
      <c r="O347" s="226"/>
      <c r="P347" s="226"/>
      <c r="Q347" s="226"/>
      <c r="R347" s="226"/>
      <c r="S347" s="226"/>
      <c r="T347" s="227"/>
      <c r="AT347" s="228" t="s">
        <v>243</v>
      </c>
      <c r="AU347" s="228" t="s">
        <v>88</v>
      </c>
      <c r="AV347" s="15" t="s">
        <v>239</v>
      </c>
      <c r="AW347" s="15" t="s">
        <v>39</v>
      </c>
      <c r="AX347" s="15" t="s">
        <v>86</v>
      </c>
      <c r="AY347" s="228" t="s">
        <v>233</v>
      </c>
    </row>
    <row r="348" spans="1:65" s="2" customFormat="1" ht="37.799999999999997" customHeight="1">
      <c r="A348" s="37"/>
      <c r="B348" s="38"/>
      <c r="C348" s="178" t="s">
        <v>495</v>
      </c>
      <c r="D348" s="178" t="s">
        <v>235</v>
      </c>
      <c r="E348" s="179" t="s">
        <v>496</v>
      </c>
      <c r="F348" s="180" t="s">
        <v>497</v>
      </c>
      <c r="G348" s="181" t="s">
        <v>94</v>
      </c>
      <c r="H348" s="182">
        <v>49.43</v>
      </c>
      <c r="I348" s="183"/>
      <c r="J348" s="184">
        <f>ROUND(I348*H348,2)</f>
        <v>0</v>
      </c>
      <c r="K348" s="180" t="s">
        <v>238</v>
      </c>
      <c r="L348" s="42"/>
      <c r="M348" s="185" t="s">
        <v>32</v>
      </c>
      <c r="N348" s="186" t="s">
        <v>49</v>
      </c>
      <c r="O348" s="67"/>
      <c r="P348" s="187">
        <f>O348*H348</f>
        <v>0</v>
      </c>
      <c r="Q348" s="187">
        <v>0</v>
      </c>
      <c r="R348" s="187">
        <f>Q348*H348</f>
        <v>0</v>
      </c>
      <c r="S348" s="187">
        <v>0</v>
      </c>
      <c r="T348" s="188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89" t="s">
        <v>239</v>
      </c>
      <c r="AT348" s="189" t="s">
        <v>235</v>
      </c>
      <c r="AU348" s="189" t="s">
        <v>88</v>
      </c>
      <c r="AY348" s="19" t="s">
        <v>233</v>
      </c>
      <c r="BE348" s="190">
        <f>IF(N348="základní",J348,0)</f>
        <v>0</v>
      </c>
      <c r="BF348" s="190">
        <f>IF(N348="snížená",J348,0)</f>
        <v>0</v>
      </c>
      <c r="BG348" s="190">
        <f>IF(N348="zákl. přenesená",J348,0)</f>
        <v>0</v>
      </c>
      <c r="BH348" s="190">
        <f>IF(N348="sníž. přenesená",J348,0)</f>
        <v>0</v>
      </c>
      <c r="BI348" s="190">
        <f>IF(N348="nulová",J348,0)</f>
        <v>0</v>
      </c>
      <c r="BJ348" s="19" t="s">
        <v>86</v>
      </c>
      <c r="BK348" s="190">
        <f>ROUND(I348*H348,2)</f>
        <v>0</v>
      </c>
      <c r="BL348" s="19" t="s">
        <v>239</v>
      </c>
      <c r="BM348" s="189" t="s">
        <v>498</v>
      </c>
    </row>
    <row r="349" spans="1:65" s="2" customFormat="1">
      <c r="A349" s="37"/>
      <c r="B349" s="38"/>
      <c r="C349" s="39"/>
      <c r="D349" s="191" t="s">
        <v>241</v>
      </c>
      <c r="E349" s="39"/>
      <c r="F349" s="192" t="s">
        <v>499</v>
      </c>
      <c r="G349" s="39"/>
      <c r="H349" s="39"/>
      <c r="I349" s="193"/>
      <c r="J349" s="39"/>
      <c r="K349" s="39"/>
      <c r="L349" s="42"/>
      <c r="M349" s="194"/>
      <c r="N349" s="195"/>
      <c r="O349" s="67"/>
      <c r="P349" s="67"/>
      <c r="Q349" s="67"/>
      <c r="R349" s="67"/>
      <c r="S349" s="67"/>
      <c r="T349" s="68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9" t="s">
        <v>241</v>
      </c>
      <c r="AU349" s="19" t="s">
        <v>88</v>
      </c>
    </row>
    <row r="350" spans="1:65" s="13" customFormat="1">
      <c r="B350" s="196"/>
      <c r="C350" s="197"/>
      <c r="D350" s="198" t="s">
        <v>243</v>
      </c>
      <c r="E350" s="199" t="s">
        <v>32</v>
      </c>
      <c r="F350" s="200" t="s">
        <v>244</v>
      </c>
      <c r="G350" s="197"/>
      <c r="H350" s="199" t="s">
        <v>32</v>
      </c>
      <c r="I350" s="201"/>
      <c r="J350" s="197"/>
      <c r="K350" s="197"/>
      <c r="L350" s="202"/>
      <c r="M350" s="203"/>
      <c r="N350" s="204"/>
      <c r="O350" s="204"/>
      <c r="P350" s="204"/>
      <c r="Q350" s="204"/>
      <c r="R350" s="204"/>
      <c r="S350" s="204"/>
      <c r="T350" s="205"/>
      <c r="AT350" s="206" t="s">
        <v>243</v>
      </c>
      <c r="AU350" s="206" t="s">
        <v>88</v>
      </c>
      <c r="AV350" s="13" t="s">
        <v>86</v>
      </c>
      <c r="AW350" s="13" t="s">
        <v>39</v>
      </c>
      <c r="AX350" s="13" t="s">
        <v>78</v>
      </c>
      <c r="AY350" s="206" t="s">
        <v>233</v>
      </c>
    </row>
    <row r="351" spans="1:65" s="13" customFormat="1">
      <c r="B351" s="196"/>
      <c r="C351" s="197"/>
      <c r="D351" s="198" t="s">
        <v>243</v>
      </c>
      <c r="E351" s="199" t="s">
        <v>32</v>
      </c>
      <c r="F351" s="200" t="s">
        <v>341</v>
      </c>
      <c r="G351" s="197"/>
      <c r="H351" s="199" t="s">
        <v>32</v>
      </c>
      <c r="I351" s="201"/>
      <c r="J351" s="197"/>
      <c r="K351" s="197"/>
      <c r="L351" s="202"/>
      <c r="M351" s="203"/>
      <c r="N351" s="204"/>
      <c r="O351" s="204"/>
      <c r="P351" s="204"/>
      <c r="Q351" s="204"/>
      <c r="R351" s="204"/>
      <c r="S351" s="204"/>
      <c r="T351" s="205"/>
      <c r="AT351" s="206" t="s">
        <v>243</v>
      </c>
      <c r="AU351" s="206" t="s">
        <v>88</v>
      </c>
      <c r="AV351" s="13" t="s">
        <v>86</v>
      </c>
      <c r="AW351" s="13" t="s">
        <v>39</v>
      </c>
      <c r="AX351" s="13" t="s">
        <v>78</v>
      </c>
      <c r="AY351" s="206" t="s">
        <v>233</v>
      </c>
    </row>
    <row r="352" spans="1:65" s="14" customFormat="1">
      <c r="B352" s="207"/>
      <c r="C352" s="208"/>
      <c r="D352" s="198" t="s">
        <v>243</v>
      </c>
      <c r="E352" s="209" t="s">
        <v>32</v>
      </c>
      <c r="F352" s="210" t="s">
        <v>92</v>
      </c>
      <c r="G352" s="208"/>
      <c r="H352" s="211">
        <v>49.43</v>
      </c>
      <c r="I352" s="212"/>
      <c r="J352" s="208"/>
      <c r="K352" s="208"/>
      <c r="L352" s="213"/>
      <c r="M352" s="214"/>
      <c r="N352" s="215"/>
      <c r="O352" s="215"/>
      <c r="P352" s="215"/>
      <c r="Q352" s="215"/>
      <c r="R352" s="215"/>
      <c r="S352" s="215"/>
      <c r="T352" s="216"/>
      <c r="AT352" s="217" t="s">
        <v>243</v>
      </c>
      <c r="AU352" s="217" t="s">
        <v>88</v>
      </c>
      <c r="AV352" s="14" t="s">
        <v>88</v>
      </c>
      <c r="AW352" s="14" t="s">
        <v>39</v>
      </c>
      <c r="AX352" s="14" t="s">
        <v>78</v>
      </c>
      <c r="AY352" s="217" t="s">
        <v>233</v>
      </c>
    </row>
    <row r="353" spans="1:65" s="15" customFormat="1">
      <c r="B353" s="218"/>
      <c r="C353" s="219"/>
      <c r="D353" s="198" t="s">
        <v>243</v>
      </c>
      <c r="E353" s="220" t="s">
        <v>32</v>
      </c>
      <c r="F353" s="221" t="s">
        <v>245</v>
      </c>
      <c r="G353" s="219"/>
      <c r="H353" s="222">
        <v>49.43</v>
      </c>
      <c r="I353" s="223"/>
      <c r="J353" s="219"/>
      <c r="K353" s="219"/>
      <c r="L353" s="224"/>
      <c r="M353" s="225"/>
      <c r="N353" s="226"/>
      <c r="O353" s="226"/>
      <c r="P353" s="226"/>
      <c r="Q353" s="226"/>
      <c r="R353" s="226"/>
      <c r="S353" s="226"/>
      <c r="T353" s="227"/>
      <c r="AT353" s="228" t="s">
        <v>243</v>
      </c>
      <c r="AU353" s="228" t="s">
        <v>88</v>
      </c>
      <c r="AV353" s="15" t="s">
        <v>239</v>
      </c>
      <c r="AW353" s="15" t="s">
        <v>39</v>
      </c>
      <c r="AX353" s="15" t="s">
        <v>86</v>
      </c>
      <c r="AY353" s="228" t="s">
        <v>233</v>
      </c>
    </row>
    <row r="354" spans="1:65" s="2" customFormat="1" ht="37.799999999999997" customHeight="1">
      <c r="A354" s="37"/>
      <c r="B354" s="38"/>
      <c r="C354" s="178" t="s">
        <v>500</v>
      </c>
      <c r="D354" s="178" t="s">
        <v>235</v>
      </c>
      <c r="E354" s="179" t="s">
        <v>501</v>
      </c>
      <c r="F354" s="180" t="s">
        <v>502</v>
      </c>
      <c r="G354" s="181" t="s">
        <v>94</v>
      </c>
      <c r="H354" s="182">
        <v>8.75</v>
      </c>
      <c r="I354" s="183"/>
      <c r="J354" s="184">
        <f>ROUND(I354*H354,2)</f>
        <v>0</v>
      </c>
      <c r="K354" s="180" t="s">
        <v>503</v>
      </c>
      <c r="L354" s="42"/>
      <c r="M354" s="185" t="s">
        <v>32</v>
      </c>
      <c r="N354" s="186" t="s">
        <v>49</v>
      </c>
      <c r="O354" s="67"/>
      <c r="P354" s="187">
        <f>O354*H354</f>
        <v>0</v>
      </c>
      <c r="Q354" s="187">
        <v>0</v>
      </c>
      <c r="R354" s="187">
        <f>Q354*H354</f>
        <v>0</v>
      </c>
      <c r="S354" s="187">
        <v>0</v>
      </c>
      <c r="T354" s="188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89" t="s">
        <v>239</v>
      </c>
      <c r="AT354" s="189" t="s">
        <v>235</v>
      </c>
      <c r="AU354" s="189" t="s">
        <v>88</v>
      </c>
      <c r="AY354" s="19" t="s">
        <v>233</v>
      </c>
      <c r="BE354" s="190">
        <f>IF(N354="základní",J354,0)</f>
        <v>0</v>
      </c>
      <c r="BF354" s="190">
        <f>IF(N354="snížená",J354,0)</f>
        <v>0</v>
      </c>
      <c r="BG354" s="190">
        <f>IF(N354="zákl. přenesená",J354,0)</f>
        <v>0</v>
      </c>
      <c r="BH354" s="190">
        <f>IF(N354="sníž. přenesená",J354,0)</f>
        <v>0</v>
      </c>
      <c r="BI354" s="190">
        <f>IF(N354="nulová",J354,0)</f>
        <v>0</v>
      </c>
      <c r="BJ354" s="19" t="s">
        <v>86</v>
      </c>
      <c r="BK354" s="190">
        <f>ROUND(I354*H354,2)</f>
        <v>0</v>
      </c>
      <c r="BL354" s="19" t="s">
        <v>239</v>
      </c>
      <c r="BM354" s="189" t="s">
        <v>504</v>
      </c>
    </row>
    <row r="355" spans="1:65" s="13" customFormat="1">
      <c r="B355" s="196"/>
      <c r="C355" s="197"/>
      <c r="D355" s="198" t="s">
        <v>243</v>
      </c>
      <c r="E355" s="199" t="s">
        <v>32</v>
      </c>
      <c r="F355" s="200" t="s">
        <v>244</v>
      </c>
      <c r="G355" s="197"/>
      <c r="H355" s="199" t="s">
        <v>32</v>
      </c>
      <c r="I355" s="201"/>
      <c r="J355" s="197"/>
      <c r="K355" s="197"/>
      <c r="L355" s="202"/>
      <c r="M355" s="203"/>
      <c r="N355" s="204"/>
      <c r="O355" s="204"/>
      <c r="P355" s="204"/>
      <c r="Q355" s="204"/>
      <c r="R355" s="204"/>
      <c r="S355" s="204"/>
      <c r="T355" s="205"/>
      <c r="AT355" s="206" t="s">
        <v>243</v>
      </c>
      <c r="AU355" s="206" t="s">
        <v>88</v>
      </c>
      <c r="AV355" s="13" t="s">
        <v>86</v>
      </c>
      <c r="AW355" s="13" t="s">
        <v>39</v>
      </c>
      <c r="AX355" s="13" t="s">
        <v>78</v>
      </c>
      <c r="AY355" s="206" t="s">
        <v>233</v>
      </c>
    </row>
    <row r="356" spans="1:65" s="13" customFormat="1">
      <c r="B356" s="196"/>
      <c r="C356" s="197"/>
      <c r="D356" s="198" t="s">
        <v>243</v>
      </c>
      <c r="E356" s="199" t="s">
        <v>32</v>
      </c>
      <c r="F356" s="200" t="s">
        <v>341</v>
      </c>
      <c r="G356" s="197"/>
      <c r="H356" s="199" t="s">
        <v>32</v>
      </c>
      <c r="I356" s="201"/>
      <c r="J356" s="197"/>
      <c r="K356" s="197"/>
      <c r="L356" s="202"/>
      <c r="M356" s="203"/>
      <c r="N356" s="204"/>
      <c r="O356" s="204"/>
      <c r="P356" s="204"/>
      <c r="Q356" s="204"/>
      <c r="R356" s="204"/>
      <c r="S356" s="204"/>
      <c r="T356" s="205"/>
      <c r="AT356" s="206" t="s">
        <v>243</v>
      </c>
      <c r="AU356" s="206" t="s">
        <v>88</v>
      </c>
      <c r="AV356" s="13" t="s">
        <v>86</v>
      </c>
      <c r="AW356" s="13" t="s">
        <v>39</v>
      </c>
      <c r="AX356" s="13" t="s">
        <v>78</v>
      </c>
      <c r="AY356" s="206" t="s">
        <v>233</v>
      </c>
    </row>
    <row r="357" spans="1:65" s="14" customFormat="1">
      <c r="B357" s="207"/>
      <c r="C357" s="208"/>
      <c r="D357" s="198" t="s">
        <v>243</v>
      </c>
      <c r="E357" s="209" t="s">
        <v>32</v>
      </c>
      <c r="F357" s="210" t="s">
        <v>118</v>
      </c>
      <c r="G357" s="208"/>
      <c r="H357" s="211">
        <v>8.75</v>
      </c>
      <c r="I357" s="212"/>
      <c r="J357" s="208"/>
      <c r="K357" s="208"/>
      <c r="L357" s="213"/>
      <c r="M357" s="214"/>
      <c r="N357" s="215"/>
      <c r="O357" s="215"/>
      <c r="P357" s="215"/>
      <c r="Q357" s="215"/>
      <c r="R357" s="215"/>
      <c r="S357" s="215"/>
      <c r="T357" s="216"/>
      <c r="AT357" s="217" t="s">
        <v>243</v>
      </c>
      <c r="AU357" s="217" t="s">
        <v>88</v>
      </c>
      <c r="AV357" s="14" t="s">
        <v>88</v>
      </c>
      <c r="AW357" s="14" t="s">
        <v>39</v>
      </c>
      <c r="AX357" s="14" t="s">
        <v>78</v>
      </c>
      <c r="AY357" s="217" t="s">
        <v>233</v>
      </c>
    </row>
    <row r="358" spans="1:65" s="15" customFormat="1">
      <c r="B358" s="218"/>
      <c r="C358" s="219"/>
      <c r="D358" s="198" t="s">
        <v>243</v>
      </c>
      <c r="E358" s="220" t="s">
        <v>32</v>
      </c>
      <c r="F358" s="221" t="s">
        <v>245</v>
      </c>
      <c r="G358" s="219"/>
      <c r="H358" s="222">
        <v>8.75</v>
      </c>
      <c r="I358" s="223"/>
      <c r="J358" s="219"/>
      <c r="K358" s="219"/>
      <c r="L358" s="224"/>
      <c r="M358" s="225"/>
      <c r="N358" s="226"/>
      <c r="O358" s="226"/>
      <c r="P358" s="226"/>
      <c r="Q358" s="226"/>
      <c r="R358" s="226"/>
      <c r="S358" s="226"/>
      <c r="T358" s="227"/>
      <c r="AT358" s="228" t="s">
        <v>243</v>
      </c>
      <c r="AU358" s="228" t="s">
        <v>88</v>
      </c>
      <c r="AV358" s="15" t="s">
        <v>239</v>
      </c>
      <c r="AW358" s="15" t="s">
        <v>39</v>
      </c>
      <c r="AX358" s="15" t="s">
        <v>86</v>
      </c>
      <c r="AY358" s="228" t="s">
        <v>233</v>
      </c>
    </row>
    <row r="359" spans="1:65" s="2" customFormat="1" ht="37.799999999999997" customHeight="1">
      <c r="A359" s="37"/>
      <c r="B359" s="38"/>
      <c r="C359" s="178" t="s">
        <v>505</v>
      </c>
      <c r="D359" s="178" t="s">
        <v>235</v>
      </c>
      <c r="E359" s="179" t="s">
        <v>506</v>
      </c>
      <c r="F359" s="180" t="s">
        <v>507</v>
      </c>
      <c r="G359" s="181" t="s">
        <v>94</v>
      </c>
      <c r="H359" s="182">
        <v>249.73</v>
      </c>
      <c r="I359" s="183"/>
      <c r="J359" s="184">
        <f>ROUND(I359*H359,2)</f>
        <v>0</v>
      </c>
      <c r="K359" s="180" t="s">
        <v>238</v>
      </c>
      <c r="L359" s="42"/>
      <c r="M359" s="185" t="s">
        <v>32</v>
      </c>
      <c r="N359" s="186" t="s">
        <v>49</v>
      </c>
      <c r="O359" s="67"/>
      <c r="P359" s="187">
        <f>O359*H359</f>
        <v>0</v>
      </c>
      <c r="Q359" s="187">
        <v>0</v>
      </c>
      <c r="R359" s="187">
        <f>Q359*H359</f>
        <v>0</v>
      </c>
      <c r="S359" s="187">
        <v>0</v>
      </c>
      <c r="T359" s="188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89" t="s">
        <v>239</v>
      </c>
      <c r="AT359" s="189" t="s">
        <v>235</v>
      </c>
      <c r="AU359" s="189" t="s">
        <v>88</v>
      </c>
      <c r="AY359" s="19" t="s">
        <v>233</v>
      </c>
      <c r="BE359" s="190">
        <f>IF(N359="základní",J359,0)</f>
        <v>0</v>
      </c>
      <c r="BF359" s="190">
        <f>IF(N359="snížená",J359,0)</f>
        <v>0</v>
      </c>
      <c r="BG359" s="190">
        <f>IF(N359="zákl. přenesená",J359,0)</f>
        <v>0</v>
      </c>
      <c r="BH359" s="190">
        <f>IF(N359="sníž. přenesená",J359,0)</f>
        <v>0</v>
      </c>
      <c r="BI359" s="190">
        <f>IF(N359="nulová",J359,0)</f>
        <v>0</v>
      </c>
      <c r="BJ359" s="19" t="s">
        <v>86</v>
      </c>
      <c r="BK359" s="190">
        <f>ROUND(I359*H359,2)</f>
        <v>0</v>
      </c>
      <c r="BL359" s="19" t="s">
        <v>239</v>
      </c>
      <c r="BM359" s="189" t="s">
        <v>508</v>
      </c>
    </row>
    <row r="360" spans="1:65" s="2" customFormat="1">
      <c r="A360" s="37"/>
      <c r="B360" s="38"/>
      <c r="C360" s="39"/>
      <c r="D360" s="191" t="s">
        <v>241</v>
      </c>
      <c r="E360" s="39"/>
      <c r="F360" s="192" t="s">
        <v>509</v>
      </c>
      <c r="G360" s="39"/>
      <c r="H360" s="39"/>
      <c r="I360" s="193"/>
      <c r="J360" s="39"/>
      <c r="K360" s="39"/>
      <c r="L360" s="42"/>
      <c r="M360" s="194"/>
      <c r="N360" s="195"/>
      <c r="O360" s="67"/>
      <c r="P360" s="67"/>
      <c r="Q360" s="67"/>
      <c r="R360" s="67"/>
      <c r="S360" s="67"/>
      <c r="T360" s="68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9" t="s">
        <v>241</v>
      </c>
      <c r="AU360" s="19" t="s">
        <v>88</v>
      </c>
    </row>
    <row r="361" spans="1:65" s="13" customFormat="1">
      <c r="B361" s="196"/>
      <c r="C361" s="197"/>
      <c r="D361" s="198" t="s">
        <v>243</v>
      </c>
      <c r="E361" s="199" t="s">
        <v>32</v>
      </c>
      <c r="F361" s="200" t="s">
        <v>244</v>
      </c>
      <c r="G361" s="197"/>
      <c r="H361" s="199" t="s">
        <v>32</v>
      </c>
      <c r="I361" s="201"/>
      <c r="J361" s="197"/>
      <c r="K361" s="197"/>
      <c r="L361" s="202"/>
      <c r="M361" s="203"/>
      <c r="N361" s="204"/>
      <c r="O361" s="204"/>
      <c r="P361" s="204"/>
      <c r="Q361" s="204"/>
      <c r="R361" s="204"/>
      <c r="S361" s="204"/>
      <c r="T361" s="205"/>
      <c r="AT361" s="206" t="s">
        <v>243</v>
      </c>
      <c r="AU361" s="206" t="s">
        <v>88</v>
      </c>
      <c r="AV361" s="13" t="s">
        <v>86</v>
      </c>
      <c r="AW361" s="13" t="s">
        <v>39</v>
      </c>
      <c r="AX361" s="13" t="s">
        <v>78</v>
      </c>
      <c r="AY361" s="206" t="s">
        <v>233</v>
      </c>
    </row>
    <row r="362" spans="1:65" s="13" customFormat="1">
      <c r="B362" s="196"/>
      <c r="C362" s="197"/>
      <c r="D362" s="198" t="s">
        <v>243</v>
      </c>
      <c r="E362" s="199" t="s">
        <v>32</v>
      </c>
      <c r="F362" s="200" t="s">
        <v>341</v>
      </c>
      <c r="G362" s="197"/>
      <c r="H362" s="199" t="s">
        <v>32</v>
      </c>
      <c r="I362" s="201"/>
      <c r="J362" s="197"/>
      <c r="K362" s="197"/>
      <c r="L362" s="202"/>
      <c r="M362" s="203"/>
      <c r="N362" s="204"/>
      <c r="O362" s="204"/>
      <c r="P362" s="204"/>
      <c r="Q362" s="204"/>
      <c r="R362" s="204"/>
      <c r="S362" s="204"/>
      <c r="T362" s="205"/>
      <c r="AT362" s="206" t="s">
        <v>243</v>
      </c>
      <c r="AU362" s="206" t="s">
        <v>88</v>
      </c>
      <c r="AV362" s="13" t="s">
        <v>86</v>
      </c>
      <c r="AW362" s="13" t="s">
        <v>39</v>
      </c>
      <c r="AX362" s="13" t="s">
        <v>78</v>
      </c>
      <c r="AY362" s="206" t="s">
        <v>233</v>
      </c>
    </row>
    <row r="363" spans="1:65" s="14" customFormat="1">
      <c r="B363" s="207"/>
      <c r="C363" s="208"/>
      <c r="D363" s="198" t="s">
        <v>243</v>
      </c>
      <c r="E363" s="209" t="s">
        <v>32</v>
      </c>
      <c r="F363" s="210" t="s">
        <v>104</v>
      </c>
      <c r="G363" s="208"/>
      <c r="H363" s="211">
        <v>34.75</v>
      </c>
      <c r="I363" s="212"/>
      <c r="J363" s="208"/>
      <c r="K363" s="208"/>
      <c r="L363" s="213"/>
      <c r="M363" s="214"/>
      <c r="N363" s="215"/>
      <c r="O363" s="215"/>
      <c r="P363" s="215"/>
      <c r="Q363" s="215"/>
      <c r="R363" s="215"/>
      <c r="S363" s="215"/>
      <c r="T363" s="216"/>
      <c r="AT363" s="217" t="s">
        <v>243</v>
      </c>
      <c r="AU363" s="217" t="s">
        <v>88</v>
      </c>
      <c r="AV363" s="14" t="s">
        <v>88</v>
      </c>
      <c r="AW363" s="14" t="s">
        <v>39</v>
      </c>
      <c r="AX363" s="14" t="s">
        <v>78</v>
      </c>
      <c r="AY363" s="217" t="s">
        <v>233</v>
      </c>
    </row>
    <row r="364" spans="1:65" s="14" customFormat="1">
      <c r="B364" s="207"/>
      <c r="C364" s="208"/>
      <c r="D364" s="198" t="s">
        <v>243</v>
      </c>
      <c r="E364" s="209" t="s">
        <v>32</v>
      </c>
      <c r="F364" s="210" t="s">
        <v>127</v>
      </c>
      <c r="G364" s="208"/>
      <c r="H364" s="211">
        <v>3.12</v>
      </c>
      <c r="I364" s="212"/>
      <c r="J364" s="208"/>
      <c r="K364" s="208"/>
      <c r="L364" s="213"/>
      <c r="M364" s="214"/>
      <c r="N364" s="215"/>
      <c r="O364" s="215"/>
      <c r="P364" s="215"/>
      <c r="Q364" s="215"/>
      <c r="R364" s="215"/>
      <c r="S364" s="215"/>
      <c r="T364" s="216"/>
      <c r="AT364" s="217" t="s">
        <v>243</v>
      </c>
      <c r="AU364" s="217" t="s">
        <v>88</v>
      </c>
      <c r="AV364" s="14" t="s">
        <v>88</v>
      </c>
      <c r="AW364" s="14" t="s">
        <v>39</v>
      </c>
      <c r="AX364" s="14" t="s">
        <v>78</v>
      </c>
      <c r="AY364" s="217" t="s">
        <v>233</v>
      </c>
    </row>
    <row r="365" spans="1:65" s="14" customFormat="1">
      <c r="B365" s="207"/>
      <c r="C365" s="208"/>
      <c r="D365" s="198" t="s">
        <v>243</v>
      </c>
      <c r="E365" s="209" t="s">
        <v>32</v>
      </c>
      <c r="F365" s="210" t="s">
        <v>107</v>
      </c>
      <c r="G365" s="208"/>
      <c r="H365" s="211">
        <v>203.5</v>
      </c>
      <c r="I365" s="212"/>
      <c r="J365" s="208"/>
      <c r="K365" s="208"/>
      <c r="L365" s="213"/>
      <c r="M365" s="214"/>
      <c r="N365" s="215"/>
      <c r="O365" s="215"/>
      <c r="P365" s="215"/>
      <c r="Q365" s="215"/>
      <c r="R365" s="215"/>
      <c r="S365" s="215"/>
      <c r="T365" s="216"/>
      <c r="AT365" s="217" t="s">
        <v>243</v>
      </c>
      <c r="AU365" s="217" t="s">
        <v>88</v>
      </c>
      <c r="AV365" s="14" t="s">
        <v>88</v>
      </c>
      <c r="AW365" s="14" t="s">
        <v>39</v>
      </c>
      <c r="AX365" s="14" t="s">
        <v>78</v>
      </c>
      <c r="AY365" s="217" t="s">
        <v>233</v>
      </c>
    </row>
    <row r="366" spans="1:65" s="14" customFormat="1">
      <c r="B366" s="207"/>
      <c r="C366" s="208"/>
      <c r="D366" s="198" t="s">
        <v>243</v>
      </c>
      <c r="E366" s="209" t="s">
        <v>32</v>
      </c>
      <c r="F366" s="210" t="s">
        <v>124</v>
      </c>
      <c r="G366" s="208"/>
      <c r="H366" s="211">
        <v>8.36</v>
      </c>
      <c r="I366" s="212"/>
      <c r="J366" s="208"/>
      <c r="K366" s="208"/>
      <c r="L366" s="213"/>
      <c r="M366" s="214"/>
      <c r="N366" s="215"/>
      <c r="O366" s="215"/>
      <c r="P366" s="215"/>
      <c r="Q366" s="215"/>
      <c r="R366" s="215"/>
      <c r="S366" s="215"/>
      <c r="T366" s="216"/>
      <c r="AT366" s="217" t="s">
        <v>243</v>
      </c>
      <c r="AU366" s="217" t="s">
        <v>88</v>
      </c>
      <c r="AV366" s="14" t="s">
        <v>88</v>
      </c>
      <c r="AW366" s="14" t="s">
        <v>39</v>
      </c>
      <c r="AX366" s="14" t="s">
        <v>78</v>
      </c>
      <c r="AY366" s="217" t="s">
        <v>233</v>
      </c>
    </row>
    <row r="367" spans="1:65" s="15" customFormat="1">
      <c r="B367" s="218"/>
      <c r="C367" s="219"/>
      <c r="D367" s="198" t="s">
        <v>243</v>
      </c>
      <c r="E367" s="220" t="s">
        <v>32</v>
      </c>
      <c r="F367" s="221" t="s">
        <v>245</v>
      </c>
      <c r="G367" s="219"/>
      <c r="H367" s="222">
        <v>249.73</v>
      </c>
      <c r="I367" s="223"/>
      <c r="J367" s="219"/>
      <c r="K367" s="219"/>
      <c r="L367" s="224"/>
      <c r="M367" s="225"/>
      <c r="N367" s="226"/>
      <c r="O367" s="226"/>
      <c r="P367" s="226"/>
      <c r="Q367" s="226"/>
      <c r="R367" s="226"/>
      <c r="S367" s="226"/>
      <c r="T367" s="227"/>
      <c r="AT367" s="228" t="s">
        <v>243</v>
      </c>
      <c r="AU367" s="228" t="s">
        <v>88</v>
      </c>
      <c r="AV367" s="15" t="s">
        <v>239</v>
      </c>
      <c r="AW367" s="15" t="s">
        <v>39</v>
      </c>
      <c r="AX367" s="15" t="s">
        <v>86</v>
      </c>
      <c r="AY367" s="228" t="s">
        <v>233</v>
      </c>
    </row>
    <row r="368" spans="1:65" s="2" customFormat="1" ht="24.15" customHeight="1">
      <c r="A368" s="37"/>
      <c r="B368" s="38"/>
      <c r="C368" s="178" t="s">
        <v>510</v>
      </c>
      <c r="D368" s="178" t="s">
        <v>235</v>
      </c>
      <c r="E368" s="179" t="s">
        <v>511</v>
      </c>
      <c r="F368" s="180" t="s">
        <v>512</v>
      </c>
      <c r="G368" s="181" t="s">
        <v>94</v>
      </c>
      <c r="H368" s="182">
        <v>36.5</v>
      </c>
      <c r="I368" s="183"/>
      <c r="J368" s="184">
        <f>ROUND(I368*H368,2)</f>
        <v>0</v>
      </c>
      <c r="K368" s="180" t="s">
        <v>503</v>
      </c>
      <c r="L368" s="42"/>
      <c r="M368" s="185" t="s">
        <v>32</v>
      </c>
      <c r="N368" s="186" t="s">
        <v>49</v>
      </c>
      <c r="O368" s="67"/>
      <c r="P368" s="187">
        <f>O368*H368</f>
        <v>0</v>
      </c>
      <c r="Q368" s="187">
        <v>0.40799999999999997</v>
      </c>
      <c r="R368" s="187">
        <f>Q368*H368</f>
        <v>14.891999999999999</v>
      </c>
      <c r="S368" s="187">
        <v>0</v>
      </c>
      <c r="T368" s="188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89" t="s">
        <v>239</v>
      </c>
      <c r="AT368" s="189" t="s">
        <v>235</v>
      </c>
      <c r="AU368" s="189" t="s">
        <v>88</v>
      </c>
      <c r="AY368" s="19" t="s">
        <v>233</v>
      </c>
      <c r="BE368" s="190">
        <f>IF(N368="základní",J368,0)</f>
        <v>0</v>
      </c>
      <c r="BF368" s="190">
        <f>IF(N368="snížená",J368,0)</f>
        <v>0</v>
      </c>
      <c r="BG368" s="190">
        <f>IF(N368="zákl. přenesená",J368,0)</f>
        <v>0</v>
      </c>
      <c r="BH368" s="190">
        <f>IF(N368="sníž. přenesená",J368,0)</f>
        <v>0</v>
      </c>
      <c r="BI368" s="190">
        <f>IF(N368="nulová",J368,0)</f>
        <v>0</v>
      </c>
      <c r="BJ368" s="19" t="s">
        <v>86</v>
      </c>
      <c r="BK368" s="190">
        <f>ROUND(I368*H368,2)</f>
        <v>0</v>
      </c>
      <c r="BL368" s="19" t="s">
        <v>239</v>
      </c>
      <c r="BM368" s="189" t="s">
        <v>513</v>
      </c>
    </row>
    <row r="369" spans="1:65" s="13" customFormat="1">
      <c r="B369" s="196"/>
      <c r="C369" s="197"/>
      <c r="D369" s="198" t="s">
        <v>243</v>
      </c>
      <c r="E369" s="199" t="s">
        <v>32</v>
      </c>
      <c r="F369" s="200" t="s">
        <v>244</v>
      </c>
      <c r="G369" s="197"/>
      <c r="H369" s="199" t="s">
        <v>32</v>
      </c>
      <c r="I369" s="201"/>
      <c r="J369" s="197"/>
      <c r="K369" s="197"/>
      <c r="L369" s="202"/>
      <c r="M369" s="203"/>
      <c r="N369" s="204"/>
      <c r="O369" s="204"/>
      <c r="P369" s="204"/>
      <c r="Q369" s="204"/>
      <c r="R369" s="204"/>
      <c r="S369" s="204"/>
      <c r="T369" s="205"/>
      <c r="AT369" s="206" t="s">
        <v>243</v>
      </c>
      <c r="AU369" s="206" t="s">
        <v>88</v>
      </c>
      <c r="AV369" s="13" t="s">
        <v>86</v>
      </c>
      <c r="AW369" s="13" t="s">
        <v>39</v>
      </c>
      <c r="AX369" s="13" t="s">
        <v>78</v>
      </c>
      <c r="AY369" s="206" t="s">
        <v>233</v>
      </c>
    </row>
    <row r="370" spans="1:65" s="13" customFormat="1">
      <c r="B370" s="196"/>
      <c r="C370" s="197"/>
      <c r="D370" s="198" t="s">
        <v>243</v>
      </c>
      <c r="E370" s="199" t="s">
        <v>32</v>
      </c>
      <c r="F370" s="200" t="s">
        <v>341</v>
      </c>
      <c r="G370" s="197"/>
      <c r="H370" s="199" t="s">
        <v>32</v>
      </c>
      <c r="I370" s="201"/>
      <c r="J370" s="197"/>
      <c r="K370" s="197"/>
      <c r="L370" s="202"/>
      <c r="M370" s="203"/>
      <c r="N370" s="204"/>
      <c r="O370" s="204"/>
      <c r="P370" s="204"/>
      <c r="Q370" s="204"/>
      <c r="R370" s="204"/>
      <c r="S370" s="204"/>
      <c r="T370" s="205"/>
      <c r="AT370" s="206" t="s">
        <v>243</v>
      </c>
      <c r="AU370" s="206" t="s">
        <v>88</v>
      </c>
      <c r="AV370" s="13" t="s">
        <v>86</v>
      </c>
      <c r="AW370" s="13" t="s">
        <v>39</v>
      </c>
      <c r="AX370" s="13" t="s">
        <v>78</v>
      </c>
      <c r="AY370" s="206" t="s">
        <v>233</v>
      </c>
    </row>
    <row r="371" spans="1:65" s="14" customFormat="1">
      <c r="B371" s="207"/>
      <c r="C371" s="208"/>
      <c r="D371" s="198" t="s">
        <v>243</v>
      </c>
      <c r="E371" s="209" t="s">
        <v>32</v>
      </c>
      <c r="F371" s="210" t="s">
        <v>133</v>
      </c>
      <c r="G371" s="208"/>
      <c r="H371" s="211">
        <v>36.5</v>
      </c>
      <c r="I371" s="212"/>
      <c r="J371" s="208"/>
      <c r="K371" s="208"/>
      <c r="L371" s="213"/>
      <c r="M371" s="214"/>
      <c r="N371" s="215"/>
      <c r="O371" s="215"/>
      <c r="P371" s="215"/>
      <c r="Q371" s="215"/>
      <c r="R371" s="215"/>
      <c r="S371" s="215"/>
      <c r="T371" s="216"/>
      <c r="AT371" s="217" t="s">
        <v>243</v>
      </c>
      <c r="AU371" s="217" t="s">
        <v>88</v>
      </c>
      <c r="AV371" s="14" t="s">
        <v>88</v>
      </c>
      <c r="AW371" s="14" t="s">
        <v>39</v>
      </c>
      <c r="AX371" s="14" t="s">
        <v>78</v>
      </c>
      <c r="AY371" s="217" t="s">
        <v>233</v>
      </c>
    </row>
    <row r="372" spans="1:65" s="15" customFormat="1">
      <c r="B372" s="218"/>
      <c r="C372" s="219"/>
      <c r="D372" s="198" t="s">
        <v>243</v>
      </c>
      <c r="E372" s="220" t="s">
        <v>32</v>
      </c>
      <c r="F372" s="221" t="s">
        <v>245</v>
      </c>
      <c r="G372" s="219"/>
      <c r="H372" s="222">
        <v>36.5</v>
      </c>
      <c r="I372" s="223"/>
      <c r="J372" s="219"/>
      <c r="K372" s="219"/>
      <c r="L372" s="224"/>
      <c r="M372" s="225"/>
      <c r="N372" s="226"/>
      <c r="O372" s="226"/>
      <c r="P372" s="226"/>
      <c r="Q372" s="226"/>
      <c r="R372" s="226"/>
      <c r="S372" s="226"/>
      <c r="T372" s="227"/>
      <c r="AT372" s="228" t="s">
        <v>243</v>
      </c>
      <c r="AU372" s="228" t="s">
        <v>88</v>
      </c>
      <c r="AV372" s="15" t="s">
        <v>239</v>
      </c>
      <c r="AW372" s="15" t="s">
        <v>39</v>
      </c>
      <c r="AX372" s="15" t="s">
        <v>86</v>
      </c>
      <c r="AY372" s="228" t="s">
        <v>233</v>
      </c>
    </row>
    <row r="373" spans="1:65" s="2" customFormat="1" ht="24.15" customHeight="1">
      <c r="A373" s="37"/>
      <c r="B373" s="38"/>
      <c r="C373" s="178" t="s">
        <v>514</v>
      </c>
      <c r="D373" s="178" t="s">
        <v>235</v>
      </c>
      <c r="E373" s="179" t="s">
        <v>515</v>
      </c>
      <c r="F373" s="180" t="s">
        <v>516</v>
      </c>
      <c r="G373" s="181" t="s">
        <v>94</v>
      </c>
      <c r="H373" s="182">
        <v>165.13</v>
      </c>
      <c r="I373" s="183"/>
      <c r="J373" s="184">
        <f>ROUND(I373*H373,2)</f>
        <v>0</v>
      </c>
      <c r="K373" s="180" t="s">
        <v>238</v>
      </c>
      <c r="L373" s="42"/>
      <c r="M373" s="185" t="s">
        <v>32</v>
      </c>
      <c r="N373" s="186" t="s">
        <v>49</v>
      </c>
      <c r="O373" s="67"/>
      <c r="P373" s="187">
        <f>O373*H373</f>
        <v>0</v>
      </c>
      <c r="Q373" s="187">
        <v>0</v>
      </c>
      <c r="R373" s="187">
        <f>Q373*H373</f>
        <v>0</v>
      </c>
      <c r="S373" s="187">
        <v>0</v>
      </c>
      <c r="T373" s="188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189" t="s">
        <v>239</v>
      </c>
      <c r="AT373" s="189" t="s">
        <v>235</v>
      </c>
      <c r="AU373" s="189" t="s">
        <v>88</v>
      </c>
      <c r="AY373" s="19" t="s">
        <v>233</v>
      </c>
      <c r="BE373" s="190">
        <f>IF(N373="základní",J373,0)</f>
        <v>0</v>
      </c>
      <c r="BF373" s="190">
        <f>IF(N373="snížená",J373,0)</f>
        <v>0</v>
      </c>
      <c r="BG373" s="190">
        <f>IF(N373="zákl. přenesená",J373,0)</f>
        <v>0</v>
      </c>
      <c r="BH373" s="190">
        <f>IF(N373="sníž. přenesená",J373,0)</f>
        <v>0</v>
      </c>
      <c r="BI373" s="190">
        <f>IF(N373="nulová",J373,0)</f>
        <v>0</v>
      </c>
      <c r="BJ373" s="19" t="s">
        <v>86</v>
      </c>
      <c r="BK373" s="190">
        <f>ROUND(I373*H373,2)</f>
        <v>0</v>
      </c>
      <c r="BL373" s="19" t="s">
        <v>239</v>
      </c>
      <c r="BM373" s="189" t="s">
        <v>517</v>
      </c>
    </row>
    <row r="374" spans="1:65" s="2" customFormat="1">
      <c r="A374" s="37"/>
      <c r="B374" s="38"/>
      <c r="C374" s="39"/>
      <c r="D374" s="191" t="s">
        <v>241</v>
      </c>
      <c r="E374" s="39"/>
      <c r="F374" s="192" t="s">
        <v>518</v>
      </c>
      <c r="G374" s="39"/>
      <c r="H374" s="39"/>
      <c r="I374" s="193"/>
      <c r="J374" s="39"/>
      <c r="K374" s="39"/>
      <c r="L374" s="42"/>
      <c r="M374" s="194"/>
      <c r="N374" s="195"/>
      <c r="O374" s="67"/>
      <c r="P374" s="67"/>
      <c r="Q374" s="67"/>
      <c r="R374" s="67"/>
      <c r="S374" s="67"/>
      <c r="T374" s="68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9" t="s">
        <v>241</v>
      </c>
      <c r="AU374" s="19" t="s">
        <v>88</v>
      </c>
    </row>
    <row r="375" spans="1:65" s="13" customFormat="1">
      <c r="B375" s="196"/>
      <c r="C375" s="197"/>
      <c r="D375" s="198" t="s">
        <v>243</v>
      </c>
      <c r="E375" s="199" t="s">
        <v>32</v>
      </c>
      <c r="F375" s="200" t="s">
        <v>244</v>
      </c>
      <c r="G375" s="197"/>
      <c r="H375" s="199" t="s">
        <v>32</v>
      </c>
      <c r="I375" s="201"/>
      <c r="J375" s="197"/>
      <c r="K375" s="197"/>
      <c r="L375" s="202"/>
      <c r="M375" s="203"/>
      <c r="N375" s="204"/>
      <c r="O375" s="204"/>
      <c r="P375" s="204"/>
      <c r="Q375" s="204"/>
      <c r="R375" s="204"/>
      <c r="S375" s="204"/>
      <c r="T375" s="205"/>
      <c r="AT375" s="206" t="s">
        <v>243</v>
      </c>
      <c r="AU375" s="206" t="s">
        <v>88</v>
      </c>
      <c r="AV375" s="13" t="s">
        <v>86</v>
      </c>
      <c r="AW375" s="13" t="s">
        <v>39</v>
      </c>
      <c r="AX375" s="13" t="s">
        <v>78</v>
      </c>
      <c r="AY375" s="206" t="s">
        <v>233</v>
      </c>
    </row>
    <row r="376" spans="1:65" s="13" customFormat="1">
      <c r="B376" s="196"/>
      <c r="C376" s="197"/>
      <c r="D376" s="198" t="s">
        <v>243</v>
      </c>
      <c r="E376" s="199" t="s">
        <v>32</v>
      </c>
      <c r="F376" s="200" t="s">
        <v>341</v>
      </c>
      <c r="G376" s="197"/>
      <c r="H376" s="199" t="s">
        <v>32</v>
      </c>
      <c r="I376" s="201"/>
      <c r="J376" s="197"/>
      <c r="K376" s="197"/>
      <c r="L376" s="202"/>
      <c r="M376" s="203"/>
      <c r="N376" s="204"/>
      <c r="O376" s="204"/>
      <c r="P376" s="204"/>
      <c r="Q376" s="204"/>
      <c r="R376" s="204"/>
      <c r="S376" s="204"/>
      <c r="T376" s="205"/>
      <c r="AT376" s="206" t="s">
        <v>243</v>
      </c>
      <c r="AU376" s="206" t="s">
        <v>88</v>
      </c>
      <c r="AV376" s="13" t="s">
        <v>86</v>
      </c>
      <c r="AW376" s="13" t="s">
        <v>39</v>
      </c>
      <c r="AX376" s="13" t="s">
        <v>78</v>
      </c>
      <c r="AY376" s="206" t="s">
        <v>233</v>
      </c>
    </row>
    <row r="377" spans="1:65" s="14" customFormat="1">
      <c r="B377" s="207"/>
      <c r="C377" s="208"/>
      <c r="D377" s="198" t="s">
        <v>243</v>
      </c>
      <c r="E377" s="209" t="s">
        <v>32</v>
      </c>
      <c r="F377" s="210" t="s">
        <v>92</v>
      </c>
      <c r="G377" s="208"/>
      <c r="H377" s="211">
        <v>49.43</v>
      </c>
      <c r="I377" s="212"/>
      <c r="J377" s="208"/>
      <c r="K377" s="208"/>
      <c r="L377" s="213"/>
      <c r="M377" s="214"/>
      <c r="N377" s="215"/>
      <c r="O377" s="215"/>
      <c r="P377" s="215"/>
      <c r="Q377" s="215"/>
      <c r="R377" s="215"/>
      <c r="S377" s="215"/>
      <c r="T377" s="216"/>
      <c r="AT377" s="217" t="s">
        <v>243</v>
      </c>
      <c r="AU377" s="217" t="s">
        <v>88</v>
      </c>
      <c r="AV377" s="14" t="s">
        <v>88</v>
      </c>
      <c r="AW377" s="14" t="s">
        <v>39</v>
      </c>
      <c r="AX377" s="14" t="s">
        <v>78</v>
      </c>
      <c r="AY377" s="217" t="s">
        <v>233</v>
      </c>
    </row>
    <row r="378" spans="1:65" s="14" customFormat="1">
      <c r="B378" s="207"/>
      <c r="C378" s="208"/>
      <c r="D378" s="198" t="s">
        <v>243</v>
      </c>
      <c r="E378" s="209" t="s">
        <v>32</v>
      </c>
      <c r="F378" s="210" t="s">
        <v>101</v>
      </c>
      <c r="G378" s="208"/>
      <c r="H378" s="211">
        <v>37.39</v>
      </c>
      <c r="I378" s="212"/>
      <c r="J378" s="208"/>
      <c r="K378" s="208"/>
      <c r="L378" s="213"/>
      <c r="M378" s="214"/>
      <c r="N378" s="215"/>
      <c r="O378" s="215"/>
      <c r="P378" s="215"/>
      <c r="Q378" s="215"/>
      <c r="R378" s="215"/>
      <c r="S378" s="215"/>
      <c r="T378" s="216"/>
      <c r="AT378" s="217" t="s">
        <v>243</v>
      </c>
      <c r="AU378" s="217" t="s">
        <v>88</v>
      </c>
      <c r="AV378" s="14" t="s">
        <v>88</v>
      </c>
      <c r="AW378" s="14" t="s">
        <v>39</v>
      </c>
      <c r="AX378" s="14" t="s">
        <v>78</v>
      </c>
      <c r="AY378" s="217" t="s">
        <v>233</v>
      </c>
    </row>
    <row r="379" spans="1:65" s="14" customFormat="1">
      <c r="B379" s="207"/>
      <c r="C379" s="208"/>
      <c r="D379" s="198" t="s">
        <v>243</v>
      </c>
      <c r="E379" s="209" t="s">
        <v>32</v>
      </c>
      <c r="F379" s="210" t="s">
        <v>97</v>
      </c>
      <c r="G379" s="208"/>
      <c r="H379" s="211">
        <v>78.31</v>
      </c>
      <c r="I379" s="212"/>
      <c r="J379" s="208"/>
      <c r="K379" s="208"/>
      <c r="L379" s="213"/>
      <c r="M379" s="214"/>
      <c r="N379" s="215"/>
      <c r="O379" s="215"/>
      <c r="P379" s="215"/>
      <c r="Q379" s="215"/>
      <c r="R379" s="215"/>
      <c r="S379" s="215"/>
      <c r="T379" s="216"/>
      <c r="AT379" s="217" t="s">
        <v>243</v>
      </c>
      <c r="AU379" s="217" t="s">
        <v>88</v>
      </c>
      <c r="AV379" s="14" t="s">
        <v>88</v>
      </c>
      <c r="AW379" s="14" t="s">
        <v>39</v>
      </c>
      <c r="AX379" s="14" t="s">
        <v>78</v>
      </c>
      <c r="AY379" s="217" t="s">
        <v>233</v>
      </c>
    </row>
    <row r="380" spans="1:65" s="15" customFormat="1">
      <c r="B380" s="218"/>
      <c r="C380" s="219"/>
      <c r="D380" s="198" t="s">
        <v>243</v>
      </c>
      <c r="E380" s="220" t="s">
        <v>32</v>
      </c>
      <c r="F380" s="221" t="s">
        <v>245</v>
      </c>
      <c r="G380" s="219"/>
      <c r="H380" s="222">
        <v>165.13</v>
      </c>
      <c r="I380" s="223"/>
      <c r="J380" s="219"/>
      <c r="K380" s="219"/>
      <c r="L380" s="224"/>
      <c r="M380" s="225"/>
      <c r="N380" s="226"/>
      <c r="O380" s="226"/>
      <c r="P380" s="226"/>
      <c r="Q380" s="226"/>
      <c r="R380" s="226"/>
      <c r="S380" s="226"/>
      <c r="T380" s="227"/>
      <c r="AT380" s="228" t="s">
        <v>243</v>
      </c>
      <c r="AU380" s="228" t="s">
        <v>88</v>
      </c>
      <c r="AV380" s="15" t="s">
        <v>239</v>
      </c>
      <c r="AW380" s="15" t="s">
        <v>39</v>
      </c>
      <c r="AX380" s="15" t="s">
        <v>86</v>
      </c>
      <c r="AY380" s="228" t="s">
        <v>233</v>
      </c>
    </row>
    <row r="381" spans="1:65" s="2" customFormat="1" ht="24.15" customHeight="1">
      <c r="A381" s="37"/>
      <c r="B381" s="38"/>
      <c r="C381" s="178" t="s">
        <v>519</v>
      </c>
      <c r="D381" s="178" t="s">
        <v>235</v>
      </c>
      <c r="E381" s="179" t="s">
        <v>520</v>
      </c>
      <c r="F381" s="180" t="s">
        <v>521</v>
      </c>
      <c r="G381" s="181" t="s">
        <v>94</v>
      </c>
      <c r="H381" s="182">
        <v>165.13</v>
      </c>
      <c r="I381" s="183"/>
      <c r="J381" s="184">
        <f>ROUND(I381*H381,2)</f>
        <v>0</v>
      </c>
      <c r="K381" s="180" t="s">
        <v>238</v>
      </c>
      <c r="L381" s="42"/>
      <c r="M381" s="185" t="s">
        <v>32</v>
      </c>
      <c r="N381" s="186" t="s">
        <v>49</v>
      </c>
      <c r="O381" s="67"/>
      <c r="P381" s="187">
        <f>O381*H381</f>
        <v>0</v>
      </c>
      <c r="Q381" s="187">
        <v>0</v>
      </c>
      <c r="R381" s="187">
        <f>Q381*H381</f>
        <v>0</v>
      </c>
      <c r="S381" s="187">
        <v>0</v>
      </c>
      <c r="T381" s="188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89" t="s">
        <v>239</v>
      </c>
      <c r="AT381" s="189" t="s">
        <v>235</v>
      </c>
      <c r="AU381" s="189" t="s">
        <v>88</v>
      </c>
      <c r="AY381" s="19" t="s">
        <v>233</v>
      </c>
      <c r="BE381" s="190">
        <f>IF(N381="základní",J381,0)</f>
        <v>0</v>
      </c>
      <c r="BF381" s="190">
        <f>IF(N381="snížená",J381,0)</f>
        <v>0</v>
      </c>
      <c r="BG381" s="190">
        <f>IF(N381="zákl. přenesená",J381,0)</f>
        <v>0</v>
      </c>
      <c r="BH381" s="190">
        <f>IF(N381="sníž. přenesená",J381,0)</f>
        <v>0</v>
      </c>
      <c r="BI381" s="190">
        <f>IF(N381="nulová",J381,0)</f>
        <v>0</v>
      </c>
      <c r="BJ381" s="19" t="s">
        <v>86</v>
      </c>
      <c r="BK381" s="190">
        <f>ROUND(I381*H381,2)</f>
        <v>0</v>
      </c>
      <c r="BL381" s="19" t="s">
        <v>239</v>
      </c>
      <c r="BM381" s="189" t="s">
        <v>522</v>
      </c>
    </row>
    <row r="382" spans="1:65" s="2" customFormat="1">
      <c r="A382" s="37"/>
      <c r="B382" s="38"/>
      <c r="C382" s="39"/>
      <c r="D382" s="191" t="s">
        <v>241</v>
      </c>
      <c r="E382" s="39"/>
      <c r="F382" s="192" t="s">
        <v>523</v>
      </c>
      <c r="G382" s="39"/>
      <c r="H382" s="39"/>
      <c r="I382" s="193"/>
      <c r="J382" s="39"/>
      <c r="K382" s="39"/>
      <c r="L382" s="42"/>
      <c r="M382" s="194"/>
      <c r="N382" s="195"/>
      <c r="O382" s="67"/>
      <c r="P382" s="67"/>
      <c r="Q382" s="67"/>
      <c r="R382" s="67"/>
      <c r="S382" s="67"/>
      <c r="T382" s="68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9" t="s">
        <v>241</v>
      </c>
      <c r="AU382" s="19" t="s">
        <v>88</v>
      </c>
    </row>
    <row r="383" spans="1:65" s="13" customFormat="1">
      <c r="B383" s="196"/>
      <c r="C383" s="197"/>
      <c r="D383" s="198" t="s">
        <v>243</v>
      </c>
      <c r="E383" s="199" t="s">
        <v>32</v>
      </c>
      <c r="F383" s="200" t="s">
        <v>244</v>
      </c>
      <c r="G383" s="197"/>
      <c r="H383" s="199" t="s">
        <v>32</v>
      </c>
      <c r="I383" s="201"/>
      <c r="J383" s="197"/>
      <c r="K383" s="197"/>
      <c r="L383" s="202"/>
      <c r="M383" s="203"/>
      <c r="N383" s="204"/>
      <c r="O383" s="204"/>
      <c r="P383" s="204"/>
      <c r="Q383" s="204"/>
      <c r="R383" s="204"/>
      <c r="S383" s="204"/>
      <c r="T383" s="205"/>
      <c r="AT383" s="206" t="s">
        <v>243</v>
      </c>
      <c r="AU383" s="206" t="s">
        <v>88</v>
      </c>
      <c r="AV383" s="13" t="s">
        <v>86</v>
      </c>
      <c r="AW383" s="13" t="s">
        <v>39</v>
      </c>
      <c r="AX383" s="13" t="s">
        <v>78</v>
      </c>
      <c r="AY383" s="206" t="s">
        <v>233</v>
      </c>
    </row>
    <row r="384" spans="1:65" s="13" customFormat="1">
      <c r="B384" s="196"/>
      <c r="C384" s="197"/>
      <c r="D384" s="198" t="s">
        <v>243</v>
      </c>
      <c r="E384" s="199" t="s">
        <v>32</v>
      </c>
      <c r="F384" s="200" t="s">
        <v>341</v>
      </c>
      <c r="G384" s="197"/>
      <c r="H384" s="199" t="s">
        <v>32</v>
      </c>
      <c r="I384" s="201"/>
      <c r="J384" s="197"/>
      <c r="K384" s="197"/>
      <c r="L384" s="202"/>
      <c r="M384" s="203"/>
      <c r="N384" s="204"/>
      <c r="O384" s="204"/>
      <c r="P384" s="204"/>
      <c r="Q384" s="204"/>
      <c r="R384" s="204"/>
      <c r="S384" s="204"/>
      <c r="T384" s="205"/>
      <c r="AT384" s="206" t="s">
        <v>243</v>
      </c>
      <c r="AU384" s="206" t="s">
        <v>88</v>
      </c>
      <c r="AV384" s="13" t="s">
        <v>86</v>
      </c>
      <c r="AW384" s="13" t="s">
        <v>39</v>
      </c>
      <c r="AX384" s="13" t="s">
        <v>78</v>
      </c>
      <c r="AY384" s="206" t="s">
        <v>233</v>
      </c>
    </row>
    <row r="385" spans="1:65" s="14" customFormat="1">
      <c r="B385" s="207"/>
      <c r="C385" s="208"/>
      <c r="D385" s="198" t="s">
        <v>243</v>
      </c>
      <c r="E385" s="209" t="s">
        <v>32</v>
      </c>
      <c r="F385" s="210" t="s">
        <v>92</v>
      </c>
      <c r="G385" s="208"/>
      <c r="H385" s="211">
        <v>49.43</v>
      </c>
      <c r="I385" s="212"/>
      <c r="J385" s="208"/>
      <c r="K385" s="208"/>
      <c r="L385" s="213"/>
      <c r="M385" s="214"/>
      <c r="N385" s="215"/>
      <c r="O385" s="215"/>
      <c r="P385" s="215"/>
      <c r="Q385" s="215"/>
      <c r="R385" s="215"/>
      <c r="S385" s="215"/>
      <c r="T385" s="216"/>
      <c r="AT385" s="217" t="s">
        <v>243</v>
      </c>
      <c r="AU385" s="217" t="s">
        <v>88</v>
      </c>
      <c r="AV385" s="14" t="s">
        <v>88</v>
      </c>
      <c r="AW385" s="14" t="s">
        <v>39</v>
      </c>
      <c r="AX385" s="14" t="s">
        <v>78</v>
      </c>
      <c r="AY385" s="217" t="s">
        <v>233</v>
      </c>
    </row>
    <row r="386" spans="1:65" s="14" customFormat="1">
      <c r="B386" s="207"/>
      <c r="C386" s="208"/>
      <c r="D386" s="198" t="s">
        <v>243</v>
      </c>
      <c r="E386" s="209" t="s">
        <v>32</v>
      </c>
      <c r="F386" s="210" t="s">
        <v>101</v>
      </c>
      <c r="G386" s="208"/>
      <c r="H386" s="211">
        <v>37.39</v>
      </c>
      <c r="I386" s="212"/>
      <c r="J386" s="208"/>
      <c r="K386" s="208"/>
      <c r="L386" s="213"/>
      <c r="M386" s="214"/>
      <c r="N386" s="215"/>
      <c r="O386" s="215"/>
      <c r="P386" s="215"/>
      <c r="Q386" s="215"/>
      <c r="R386" s="215"/>
      <c r="S386" s="215"/>
      <c r="T386" s="216"/>
      <c r="AT386" s="217" t="s">
        <v>243</v>
      </c>
      <c r="AU386" s="217" t="s">
        <v>88</v>
      </c>
      <c r="AV386" s="14" t="s">
        <v>88</v>
      </c>
      <c r="AW386" s="14" t="s">
        <v>39</v>
      </c>
      <c r="AX386" s="14" t="s">
        <v>78</v>
      </c>
      <c r="AY386" s="217" t="s">
        <v>233</v>
      </c>
    </row>
    <row r="387" spans="1:65" s="14" customFormat="1">
      <c r="B387" s="207"/>
      <c r="C387" s="208"/>
      <c r="D387" s="198" t="s">
        <v>243</v>
      </c>
      <c r="E387" s="209" t="s">
        <v>32</v>
      </c>
      <c r="F387" s="210" t="s">
        <v>97</v>
      </c>
      <c r="G387" s="208"/>
      <c r="H387" s="211">
        <v>78.31</v>
      </c>
      <c r="I387" s="212"/>
      <c r="J387" s="208"/>
      <c r="K387" s="208"/>
      <c r="L387" s="213"/>
      <c r="M387" s="214"/>
      <c r="N387" s="215"/>
      <c r="O387" s="215"/>
      <c r="P387" s="215"/>
      <c r="Q387" s="215"/>
      <c r="R387" s="215"/>
      <c r="S387" s="215"/>
      <c r="T387" s="216"/>
      <c r="AT387" s="217" t="s">
        <v>243</v>
      </c>
      <c r="AU387" s="217" t="s">
        <v>88</v>
      </c>
      <c r="AV387" s="14" t="s">
        <v>88</v>
      </c>
      <c r="AW387" s="14" t="s">
        <v>39</v>
      </c>
      <c r="AX387" s="14" t="s">
        <v>78</v>
      </c>
      <c r="AY387" s="217" t="s">
        <v>233</v>
      </c>
    </row>
    <row r="388" spans="1:65" s="15" customFormat="1">
      <c r="B388" s="218"/>
      <c r="C388" s="219"/>
      <c r="D388" s="198" t="s">
        <v>243</v>
      </c>
      <c r="E388" s="220" t="s">
        <v>32</v>
      </c>
      <c r="F388" s="221" t="s">
        <v>245</v>
      </c>
      <c r="G388" s="219"/>
      <c r="H388" s="222">
        <v>165.13</v>
      </c>
      <c r="I388" s="223"/>
      <c r="J388" s="219"/>
      <c r="K388" s="219"/>
      <c r="L388" s="224"/>
      <c r="M388" s="225"/>
      <c r="N388" s="226"/>
      <c r="O388" s="226"/>
      <c r="P388" s="226"/>
      <c r="Q388" s="226"/>
      <c r="R388" s="226"/>
      <c r="S388" s="226"/>
      <c r="T388" s="227"/>
      <c r="AT388" s="228" t="s">
        <v>243</v>
      </c>
      <c r="AU388" s="228" t="s">
        <v>88</v>
      </c>
      <c r="AV388" s="15" t="s">
        <v>239</v>
      </c>
      <c r="AW388" s="15" t="s">
        <v>39</v>
      </c>
      <c r="AX388" s="15" t="s">
        <v>86</v>
      </c>
      <c r="AY388" s="228" t="s">
        <v>233</v>
      </c>
    </row>
    <row r="389" spans="1:65" s="2" customFormat="1" ht="44.25" customHeight="1">
      <c r="A389" s="37"/>
      <c r="B389" s="38"/>
      <c r="C389" s="178" t="s">
        <v>524</v>
      </c>
      <c r="D389" s="178" t="s">
        <v>235</v>
      </c>
      <c r="E389" s="179" t="s">
        <v>525</v>
      </c>
      <c r="F389" s="180" t="s">
        <v>526</v>
      </c>
      <c r="G389" s="181" t="s">
        <v>94</v>
      </c>
      <c r="H389" s="182">
        <v>165.13</v>
      </c>
      <c r="I389" s="183"/>
      <c r="J389" s="184">
        <f>ROUND(I389*H389,2)</f>
        <v>0</v>
      </c>
      <c r="K389" s="180" t="s">
        <v>238</v>
      </c>
      <c r="L389" s="42"/>
      <c r="M389" s="185" t="s">
        <v>32</v>
      </c>
      <c r="N389" s="186" t="s">
        <v>49</v>
      </c>
      <c r="O389" s="67"/>
      <c r="P389" s="187">
        <f>O389*H389</f>
        <v>0</v>
      </c>
      <c r="Q389" s="187">
        <v>0</v>
      </c>
      <c r="R389" s="187">
        <f>Q389*H389</f>
        <v>0</v>
      </c>
      <c r="S389" s="187">
        <v>0</v>
      </c>
      <c r="T389" s="188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89" t="s">
        <v>239</v>
      </c>
      <c r="AT389" s="189" t="s">
        <v>235</v>
      </c>
      <c r="AU389" s="189" t="s">
        <v>88</v>
      </c>
      <c r="AY389" s="19" t="s">
        <v>233</v>
      </c>
      <c r="BE389" s="190">
        <f>IF(N389="základní",J389,0)</f>
        <v>0</v>
      </c>
      <c r="BF389" s="190">
        <f>IF(N389="snížená",J389,0)</f>
        <v>0</v>
      </c>
      <c r="BG389" s="190">
        <f>IF(N389="zákl. přenesená",J389,0)</f>
        <v>0</v>
      </c>
      <c r="BH389" s="190">
        <f>IF(N389="sníž. přenesená",J389,0)</f>
        <v>0</v>
      </c>
      <c r="BI389" s="190">
        <f>IF(N389="nulová",J389,0)</f>
        <v>0</v>
      </c>
      <c r="BJ389" s="19" t="s">
        <v>86</v>
      </c>
      <c r="BK389" s="190">
        <f>ROUND(I389*H389,2)</f>
        <v>0</v>
      </c>
      <c r="BL389" s="19" t="s">
        <v>239</v>
      </c>
      <c r="BM389" s="189" t="s">
        <v>527</v>
      </c>
    </row>
    <row r="390" spans="1:65" s="2" customFormat="1">
      <c r="A390" s="37"/>
      <c r="B390" s="38"/>
      <c r="C390" s="39"/>
      <c r="D390" s="191" t="s">
        <v>241</v>
      </c>
      <c r="E390" s="39"/>
      <c r="F390" s="192" t="s">
        <v>528</v>
      </c>
      <c r="G390" s="39"/>
      <c r="H390" s="39"/>
      <c r="I390" s="193"/>
      <c r="J390" s="39"/>
      <c r="K390" s="39"/>
      <c r="L390" s="42"/>
      <c r="M390" s="194"/>
      <c r="N390" s="195"/>
      <c r="O390" s="67"/>
      <c r="P390" s="67"/>
      <c r="Q390" s="67"/>
      <c r="R390" s="67"/>
      <c r="S390" s="67"/>
      <c r="T390" s="68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9" t="s">
        <v>241</v>
      </c>
      <c r="AU390" s="19" t="s">
        <v>88</v>
      </c>
    </row>
    <row r="391" spans="1:65" s="13" customFormat="1">
      <c r="B391" s="196"/>
      <c r="C391" s="197"/>
      <c r="D391" s="198" t="s">
        <v>243</v>
      </c>
      <c r="E391" s="199" t="s">
        <v>32</v>
      </c>
      <c r="F391" s="200" t="s">
        <v>244</v>
      </c>
      <c r="G391" s="197"/>
      <c r="H391" s="199" t="s">
        <v>32</v>
      </c>
      <c r="I391" s="201"/>
      <c r="J391" s="197"/>
      <c r="K391" s="197"/>
      <c r="L391" s="202"/>
      <c r="M391" s="203"/>
      <c r="N391" s="204"/>
      <c r="O391" s="204"/>
      <c r="P391" s="204"/>
      <c r="Q391" s="204"/>
      <c r="R391" s="204"/>
      <c r="S391" s="204"/>
      <c r="T391" s="205"/>
      <c r="AT391" s="206" t="s">
        <v>243</v>
      </c>
      <c r="AU391" s="206" t="s">
        <v>88</v>
      </c>
      <c r="AV391" s="13" t="s">
        <v>86</v>
      </c>
      <c r="AW391" s="13" t="s">
        <v>39</v>
      </c>
      <c r="AX391" s="13" t="s">
        <v>78</v>
      </c>
      <c r="AY391" s="206" t="s">
        <v>233</v>
      </c>
    </row>
    <row r="392" spans="1:65" s="13" customFormat="1">
      <c r="B392" s="196"/>
      <c r="C392" s="197"/>
      <c r="D392" s="198" t="s">
        <v>243</v>
      </c>
      <c r="E392" s="199" t="s">
        <v>32</v>
      </c>
      <c r="F392" s="200" t="s">
        <v>341</v>
      </c>
      <c r="G392" s="197"/>
      <c r="H392" s="199" t="s">
        <v>32</v>
      </c>
      <c r="I392" s="201"/>
      <c r="J392" s="197"/>
      <c r="K392" s="197"/>
      <c r="L392" s="202"/>
      <c r="M392" s="203"/>
      <c r="N392" s="204"/>
      <c r="O392" s="204"/>
      <c r="P392" s="204"/>
      <c r="Q392" s="204"/>
      <c r="R392" s="204"/>
      <c r="S392" s="204"/>
      <c r="T392" s="205"/>
      <c r="AT392" s="206" t="s">
        <v>243</v>
      </c>
      <c r="AU392" s="206" t="s">
        <v>88</v>
      </c>
      <c r="AV392" s="13" t="s">
        <v>86</v>
      </c>
      <c r="AW392" s="13" t="s">
        <v>39</v>
      </c>
      <c r="AX392" s="13" t="s">
        <v>78</v>
      </c>
      <c r="AY392" s="206" t="s">
        <v>233</v>
      </c>
    </row>
    <row r="393" spans="1:65" s="14" customFormat="1">
      <c r="B393" s="207"/>
      <c r="C393" s="208"/>
      <c r="D393" s="198" t="s">
        <v>243</v>
      </c>
      <c r="E393" s="209" t="s">
        <v>32</v>
      </c>
      <c r="F393" s="210" t="s">
        <v>92</v>
      </c>
      <c r="G393" s="208"/>
      <c r="H393" s="211">
        <v>49.43</v>
      </c>
      <c r="I393" s="212"/>
      <c r="J393" s="208"/>
      <c r="K393" s="208"/>
      <c r="L393" s="213"/>
      <c r="M393" s="214"/>
      <c r="N393" s="215"/>
      <c r="O393" s="215"/>
      <c r="P393" s="215"/>
      <c r="Q393" s="215"/>
      <c r="R393" s="215"/>
      <c r="S393" s="215"/>
      <c r="T393" s="216"/>
      <c r="AT393" s="217" t="s">
        <v>243</v>
      </c>
      <c r="AU393" s="217" t="s">
        <v>88</v>
      </c>
      <c r="AV393" s="14" t="s">
        <v>88</v>
      </c>
      <c r="AW393" s="14" t="s">
        <v>39</v>
      </c>
      <c r="AX393" s="14" t="s">
        <v>78</v>
      </c>
      <c r="AY393" s="217" t="s">
        <v>233</v>
      </c>
    </row>
    <row r="394" spans="1:65" s="14" customFormat="1">
      <c r="B394" s="207"/>
      <c r="C394" s="208"/>
      <c r="D394" s="198" t="s">
        <v>243</v>
      </c>
      <c r="E394" s="209" t="s">
        <v>32</v>
      </c>
      <c r="F394" s="210" t="s">
        <v>101</v>
      </c>
      <c r="G394" s="208"/>
      <c r="H394" s="211">
        <v>37.39</v>
      </c>
      <c r="I394" s="212"/>
      <c r="J394" s="208"/>
      <c r="K394" s="208"/>
      <c r="L394" s="213"/>
      <c r="M394" s="214"/>
      <c r="N394" s="215"/>
      <c r="O394" s="215"/>
      <c r="P394" s="215"/>
      <c r="Q394" s="215"/>
      <c r="R394" s="215"/>
      <c r="S394" s="215"/>
      <c r="T394" s="216"/>
      <c r="AT394" s="217" t="s">
        <v>243</v>
      </c>
      <c r="AU394" s="217" t="s">
        <v>88</v>
      </c>
      <c r="AV394" s="14" t="s">
        <v>88</v>
      </c>
      <c r="AW394" s="14" t="s">
        <v>39</v>
      </c>
      <c r="AX394" s="14" t="s">
        <v>78</v>
      </c>
      <c r="AY394" s="217" t="s">
        <v>233</v>
      </c>
    </row>
    <row r="395" spans="1:65" s="14" customFormat="1">
      <c r="B395" s="207"/>
      <c r="C395" s="208"/>
      <c r="D395" s="198" t="s">
        <v>243</v>
      </c>
      <c r="E395" s="209" t="s">
        <v>32</v>
      </c>
      <c r="F395" s="210" t="s">
        <v>97</v>
      </c>
      <c r="G395" s="208"/>
      <c r="H395" s="211">
        <v>78.31</v>
      </c>
      <c r="I395" s="212"/>
      <c r="J395" s="208"/>
      <c r="K395" s="208"/>
      <c r="L395" s="213"/>
      <c r="M395" s="214"/>
      <c r="N395" s="215"/>
      <c r="O395" s="215"/>
      <c r="P395" s="215"/>
      <c r="Q395" s="215"/>
      <c r="R395" s="215"/>
      <c r="S395" s="215"/>
      <c r="T395" s="216"/>
      <c r="AT395" s="217" t="s">
        <v>243</v>
      </c>
      <c r="AU395" s="217" t="s">
        <v>88</v>
      </c>
      <c r="AV395" s="14" t="s">
        <v>88</v>
      </c>
      <c r="AW395" s="14" t="s">
        <v>39</v>
      </c>
      <c r="AX395" s="14" t="s">
        <v>78</v>
      </c>
      <c r="AY395" s="217" t="s">
        <v>233</v>
      </c>
    </row>
    <row r="396" spans="1:65" s="15" customFormat="1">
      <c r="B396" s="218"/>
      <c r="C396" s="219"/>
      <c r="D396" s="198" t="s">
        <v>243</v>
      </c>
      <c r="E396" s="220" t="s">
        <v>32</v>
      </c>
      <c r="F396" s="221" t="s">
        <v>245</v>
      </c>
      <c r="G396" s="219"/>
      <c r="H396" s="222">
        <v>165.13</v>
      </c>
      <c r="I396" s="223"/>
      <c r="J396" s="219"/>
      <c r="K396" s="219"/>
      <c r="L396" s="224"/>
      <c r="M396" s="225"/>
      <c r="N396" s="226"/>
      <c r="O396" s="226"/>
      <c r="P396" s="226"/>
      <c r="Q396" s="226"/>
      <c r="R396" s="226"/>
      <c r="S396" s="226"/>
      <c r="T396" s="227"/>
      <c r="AT396" s="228" t="s">
        <v>243</v>
      </c>
      <c r="AU396" s="228" t="s">
        <v>88</v>
      </c>
      <c r="AV396" s="15" t="s">
        <v>239</v>
      </c>
      <c r="AW396" s="15" t="s">
        <v>39</v>
      </c>
      <c r="AX396" s="15" t="s">
        <v>86</v>
      </c>
      <c r="AY396" s="228" t="s">
        <v>233</v>
      </c>
    </row>
    <row r="397" spans="1:65" s="2" customFormat="1" ht="44.25" customHeight="1">
      <c r="A397" s="37"/>
      <c r="B397" s="38"/>
      <c r="C397" s="178" t="s">
        <v>529</v>
      </c>
      <c r="D397" s="178" t="s">
        <v>235</v>
      </c>
      <c r="E397" s="179" t="s">
        <v>530</v>
      </c>
      <c r="F397" s="180" t="s">
        <v>531</v>
      </c>
      <c r="G397" s="181" t="s">
        <v>94</v>
      </c>
      <c r="H397" s="182">
        <v>165.13</v>
      </c>
      <c r="I397" s="183"/>
      <c r="J397" s="184">
        <f>ROUND(I397*H397,2)</f>
        <v>0</v>
      </c>
      <c r="K397" s="180" t="s">
        <v>238</v>
      </c>
      <c r="L397" s="42"/>
      <c r="M397" s="185" t="s">
        <v>32</v>
      </c>
      <c r="N397" s="186" t="s">
        <v>49</v>
      </c>
      <c r="O397" s="67"/>
      <c r="P397" s="187">
        <f>O397*H397</f>
        <v>0</v>
      </c>
      <c r="Q397" s="187">
        <v>0</v>
      </c>
      <c r="R397" s="187">
        <f>Q397*H397</f>
        <v>0</v>
      </c>
      <c r="S397" s="187">
        <v>0</v>
      </c>
      <c r="T397" s="188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89" t="s">
        <v>239</v>
      </c>
      <c r="AT397" s="189" t="s">
        <v>235</v>
      </c>
      <c r="AU397" s="189" t="s">
        <v>88</v>
      </c>
      <c r="AY397" s="19" t="s">
        <v>233</v>
      </c>
      <c r="BE397" s="190">
        <f>IF(N397="základní",J397,0)</f>
        <v>0</v>
      </c>
      <c r="BF397" s="190">
        <f>IF(N397="snížená",J397,0)</f>
        <v>0</v>
      </c>
      <c r="BG397" s="190">
        <f>IF(N397="zákl. přenesená",J397,0)</f>
        <v>0</v>
      </c>
      <c r="BH397" s="190">
        <f>IF(N397="sníž. přenesená",J397,0)</f>
        <v>0</v>
      </c>
      <c r="BI397" s="190">
        <f>IF(N397="nulová",J397,0)</f>
        <v>0</v>
      </c>
      <c r="BJ397" s="19" t="s">
        <v>86</v>
      </c>
      <c r="BK397" s="190">
        <f>ROUND(I397*H397,2)</f>
        <v>0</v>
      </c>
      <c r="BL397" s="19" t="s">
        <v>239</v>
      </c>
      <c r="BM397" s="189" t="s">
        <v>532</v>
      </c>
    </row>
    <row r="398" spans="1:65" s="2" customFormat="1">
      <c r="A398" s="37"/>
      <c r="B398" s="38"/>
      <c r="C398" s="39"/>
      <c r="D398" s="191" t="s">
        <v>241</v>
      </c>
      <c r="E398" s="39"/>
      <c r="F398" s="192" t="s">
        <v>533</v>
      </c>
      <c r="G398" s="39"/>
      <c r="H398" s="39"/>
      <c r="I398" s="193"/>
      <c r="J398" s="39"/>
      <c r="K398" s="39"/>
      <c r="L398" s="42"/>
      <c r="M398" s="194"/>
      <c r="N398" s="195"/>
      <c r="O398" s="67"/>
      <c r="P398" s="67"/>
      <c r="Q398" s="67"/>
      <c r="R398" s="67"/>
      <c r="S398" s="67"/>
      <c r="T398" s="68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9" t="s">
        <v>241</v>
      </c>
      <c r="AU398" s="19" t="s">
        <v>88</v>
      </c>
    </row>
    <row r="399" spans="1:65" s="13" customFormat="1">
      <c r="B399" s="196"/>
      <c r="C399" s="197"/>
      <c r="D399" s="198" t="s">
        <v>243</v>
      </c>
      <c r="E399" s="199" t="s">
        <v>32</v>
      </c>
      <c r="F399" s="200" t="s">
        <v>244</v>
      </c>
      <c r="G399" s="197"/>
      <c r="H399" s="199" t="s">
        <v>32</v>
      </c>
      <c r="I399" s="201"/>
      <c r="J399" s="197"/>
      <c r="K399" s="197"/>
      <c r="L399" s="202"/>
      <c r="M399" s="203"/>
      <c r="N399" s="204"/>
      <c r="O399" s="204"/>
      <c r="P399" s="204"/>
      <c r="Q399" s="204"/>
      <c r="R399" s="204"/>
      <c r="S399" s="204"/>
      <c r="T399" s="205"/>
      <c r="AT399" s="206" t="s">
        <v>243</v>
      </c>
      <c r="AU399" s="206" t="s">
        <v>88</v>
      </c>
      <c r="AV399" s="13" t="s">
        <v>86</v>
      </c>
      <c r="AW399" s="13" t="s">
        <v>39</v>
      </c>
      <c r="AX399" s="13" t="s">
        <v>78</v>
      </c>
      <c r="AY399" s="206" t="s">
        <v>233</v>
      </c>
    </row>
    <row r="400" spans="1:65" s="13" customFormat="1">
      <c r="B400" s="196"/>
      <c r="C400" s="197"/>
      <c r="D400" s="198" t="s">
        <v>243</v>
      </c>
      <c r="E400" s="199" t="s">
        <v>32</v>
      </c>
      <c r="F400" s="200" t="s">
        <v>341</v>
      </c>
      <c r="G400" s="197"/>
      <c r="H400" s="199" t="s">
        <v>32</v>
      </c>
      <c r="I400" s="201"/>
      <c r="J400" s="197"/>
      <c r="K400" s="197"/>
      <c r="L400" s="202"/>
      <c r="M400" s="203"/>
      <c r="N400" s="204"/>
      <c r="O400" s="204"/>
      <c r="P400" s="204"/>
      <c r="Q400" s="204"/>
      <c r="R400" s="204"/>
      <c r="S400" s="204"/>
      <c r="T400" s="205"/>
      <c r="AT400" s="206" t="s">
        <v>243</v>
      </c>
      <c r="AU400" s="206" t="s">
        <v>88</v>
      </c>
      <c r="AV400" s="13" t="s">
        <v>86</v>
      </c>
      <c r="AW400" s="13" t="s">
        <v>39</v>
      </c>
      <c r="AX400" s="13" t="s">
        <v>78</v>
      </c>
      <c r="AY400" s="206" t="s">
        <v>233</v>
      </c>
    </row>
    <row r="401" spans="1:65" s="14" customFormat="1">
      <c r="B401" s="207"/>
      <c r="C401" s="208"/>
      <c r="D401" s="198" t="s">
        <v>243</v>
      </c>
      <c r="E401" s="209" t="s">
        <v>32</v>
      </c>
      <c r="F401" s="210" t="s">
        <v>92</v>
      </c>
      <c r="G401" s="208"/>
      <c r="H401" s="211">
        <v>49.43</v>
      </c>
      <c r="I401" s="212"/>
      <c r="J401" s="208"/>
      <c r="K401" s="208"/>
      <c r="L401" s="213"/>
      <c r="M401" s="214"/>
      <c r="N401" s="215"/>
      <c r="O401" s="215"/>
      <c r="P401" s="215"/>
      <c r="Q401" s="215"/>
      <c r="R401" s="215"/>
      <c r="S401" s="215"/>
      <c r="T401" s="216"/>
      <c r="AT401" s="217" t="s">
        <v>243</v>
      </c>
      <c r="AU401" s="217" t="s">
        <v>88</v>
      </c>
      <c r="AV401" s="14" t="s">
        <v>88</v>
      </c>
      <c r="AW401" s="14" t="s">
        <v>39</v>
      </c>
      <c r="AX401" s="14" t="s">
        <v>78</v>
      </c>
      <c r="AY401" s="217" t="s">
        <v>233</v>
      </c>
    </row>
    <row r="402" spans="1:65" s="14" customFormat="1">
      <c r="B402" s="207"/>
      <c r="C402" s="208"/>
      <c r="D402" s="198" t="s">
        <v>243</v>
      </c>
      <c r="E402" s="209" t="s">
        <v>32</v>
      </c>
      <c r="F402" s="210" t="s">
        <v>101</v>
      </c>
      <c r="G402" s="208"/>
      <c r="H402" s="211">
        <v>37.39</v>
      </c>
      <c r="I402" s="212"/>
      <c r="J402" s="208"/>
      <c r="K402" s="208"/>
      <c r="L402" s="213"/>
      <c r="M402" s="214"/>
      <c r="N402" s="215"/>
      <c r="O402" s="215"/>
      <c r="P402" s="215"/>
      <c r="Q402" s="215"/>
      <c r="R402" s="215"/>
      <c r="S402" s="215"/>
      <c r="T402" s="216"/>
      <c r="AT402" s="217" t="s">
        <v>243</v>
      </c>
      <c r="AU402" s="217" t="s">
        <v>88</v>
      </c>
      <c r="AV402" s="14" t="s">
        <v>88</v>
      </c>
      <c r="AW402" s="14" t="s">
        <v>39</v>
      </c>
      <c r="AX402" s="14" t="s">
        <v>78</v>
      </c>
      <c r="AY402" s="217" t="s">
        <v>233</v>
      </c>
    </row>
    <row r="403" spans="1:65" s="14" customFormat="1">
      <c r="B403" s="207"/>
      <c r="C403" s="208"/>
      <c r="D403" s="198" t="s">
        <v>243</v>
      </c>
      <c r="E403" s="209" t="s">
        <v>32</v>
      </c>
      <c r="F403" s="210" t="s">
        <v>97</v>
      </c>
      <c r="G403" s="208"/>
      <c r="H403" s="211">
        <v>78.31</v>
      </c>
      <c r="I403" s="212"/>
      <c r="J403" s="208"/>
      <c r="K403" s="208"/>
      <c r="L403" s="213"/>
      <c r="M403" s="214"/>
      <c r="N403" s="215"/>
      <c r="O403" s="215"/>
      <c r="P403" s="215"/>
      <c r="Q403" s="215"/>
      <c r="R403" s="215"/>
      <c r="S403" s="215"/>
      <c r="T403" s="216"/>
      <c r="AT403" s="217" t="s">
        <v>243</v>
      </c>
      <c r="AU403" s="217" t="s">
        <v>88</v>
      </c>
      <c r="AV403" s="14" t="s">
        <v>88</v>
      </c>
      <c r="AW403" s="14" t="s">
        <v>39</v>
      </c>
      <c r="AX403" s="14" t="s">
        <v>78</v>
      </c>
      <c r="AY403" s="217" t="s">
        <v>233</v>
      </c>
    </row>
    <row r="404" spans="1:65" s="15" customFormat="1">
      <c r="B404" s="218"/>
      <c r="C404" s="219"/>
      <c r="D404" s="198" t="s">
        <v>243</v>
      </c>
      <c r="E404" s="220" t="s">
        <v>32</v>
      </c>
      <c r="F404" s="221" t="s">
        <v>245</v>
      </c>
      <c r="G404" s="219"/>
      <c r="H404" s="222">
        <v>165.13</v>
      </c>
      <c r="I404" s="223"/>
      <c r="J404" s="219"/>
      <c r="K404" s="219"/>
      <c r="L404" s="224"/>
      <c r="M404" s="225"/>
      <c r="N404" s="226"/>
      <c r="O404" s="226"/>
      <c r="P404" s="226"/>
      <c r="Q404" s="226"/>
      <c r="R404" s="226"/>
      <c r="S404" s="226"/>
      <c r="T404" s="227"/>
      <c r="AT404" s="228" t="s">
        <v>243</v>
      </c>
      <c r="AU404" s="228" t="s">
        <v>88</v>
      </c>
      <c r="AV404" s="15" t="s">
        <v>239</v>
      </c>
      <c r="AW404" s="15" t="s">
        <v>39</v>
      </c>
      <c r="AX404" s="15" t="s">
        <v>86</v>
      </c>
      <c r="AY404" s="228" t="s">
        <v>233</v>
      </c>
    </row>
    <row r="405" spans="1:65" s="2" customFormat="1" ht="37.799999999999997" customHeight="1">
      <c r="A405" s="37"/>
      <c r="B405" s="38"/>
      <c r="C405" s="178" t="s">
        <v>534</v>
      </c>
      <c r="D405" s="178" t="s">
        <v>235</v>
      </c>
      <c r="E405" s="179" t="s">
        <v>535</v>
      </c>
      <c r="F405" s="180" t="s">
        <v>536</v>
      </c>
      <c r="G405" s="181" t="s">
        <v>94</v>
      </c>
      <c r="H405" s="182">
        <v>11.93</v>
      </c>
      <c r="I405" s="183"/>
      <c r="J405" s="184">
        <f>ROUND(I405*H405,2)</f>
        <v>0</v>
      </c>
      <c r="K405" s="180" t="s">
        <v>238</v>
      </c>
      <c r="L405" s="42"/>
      <c r="M405" s="185" t="s">
        <v>32</v>
      </c>
      <c r="N405" s="186" t="s">
        <v>49</v>
      </c>
      <c r="O405" s="67"/>
      <c r="P405" s="187">
        <f>O405*H405</f>
        <v>0</v>
      </c>
      <c r="Q405" s="187">
        <v>0</v>
      </c>
      <c r="R405" s="187">
        <f>Q405*H405</f>
        <v>0</v>
      </c>
      <c r="S405" s="187">
        <v>0</v>
      </c>
      <c r="T405" s="188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189" t="s">
        <v>239</v>
      </c>
      <c r="AT405" s="189" t="s">
        <v>235</v>
      </c>
      <c r="AU405" s="189" t="s">
        <v>88</v>
      </c>
      <c r="AY405" s="19" t="s">
        <v>233</v>
      </c>
      <c r="BE405" s="190">
        <f>IF(N405="základní",J405,0)</f>
        <v>0</v>
      </c>
      <c r="BF405" s="190">
        <f>IF(N405="snížená",J405,0)</f>
        <v>0</v>
      </c>
      <c r="BG405" s="190">
        <f>IF(N405="zákl. přenesená",J405,0)</f>
        <v>0</v>
      </c>
      <c r="BH405" s="190">
        <f>IF(N405="sníž. přenesená",J405,0)</f>
        <v>0</v>
      </c>
      <c r="BI405" s="190">
        <f>IF(N405="nulová",J405,0)</f>
        <v>0</v>
      </c>
      <c r="BJ405" s="19" t="s">
        <v>86</v>
      </c>
      <c r="BK405" s="190">
        <f>ROUND(I405*H405,2)</f>
        <v>0</v>
      </c>
      <c r="BL405" s="19" t="s">
        <v>239</v>
      </c>
      <c r="BM405" s="189" t="s">
        <v>537</v>
      </c>
    </row>
    <row r="406" spans="1:65" s="2" customFormat="1">
      <c r="A406" s="37"/>
      <c r="B406" s="38"/>
      <c r="C406" s="39"/>
      <c r="D406" s="191" t="s">
        <v>241</v>
      </c>
      <c r="E406" s="39"/>
      <c r="F406" s="192" t="s">
        <v>538</v>
      </c>
      <c r="G406" s="39"/>
      <c r="H406" s="39"/>
      <c r="I406" s="193"/>
      <c r="J406" s="39"/>
      <c r="K406" s="39"/>
      <c r="L406" s="42"/>
      <c r="M406" s="194"/>
      <c r="N406" s="195"/>
      <c r="O406" s="67"/>
      <c r="P406" s="67"/>
      <c r="Q406" s="67"/>
      <c r="R406" s="67"/>
      <c r="S406" s="67"/>
      <c r="T406" s="68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9" t="s">
        <v>241</v>
      </c>
      <c r="AU406" s="19" t="s">
        <v>88</v>
      </c>
    </row>
    <row r="407" spans="1:65" s="13" customFormat="1">
      <c r="B407" s="196"/>
      <c r="C407" s="197"/>
      <c r="D407" s="198" t="s">
        <v>243</v>
      </c>
      <c r="E407" s="199" t="s">
        <v>32</v>
      </c>
      <c r="F407" s="200" t="s">
        <v>244</v>
      </c>
      <c r="G407" s="197"/>
      <c r="H407" s="199" t="s">
        <v>32</v>
      </c>
      <c r="I407" s="201"/>
      <c r="J407" s="197"/>
      <c r="K407" s="197"/>
      <c r="L407" s="202"/>
      <c r="M407" s="203"/>
      <c r="N407" s="204"/>
      <c r="O407" s="204"/>
      <c r="P407" s="204"/>
      <c r="Q407" s="204"/>
      <c r="R407" s="204"/>
      <c r="S407" s="204"/>
      <c r="T407" s="205"/>
      <c r="AT407" s="206" t="s">
        <v>243</v>
      </c>
      <c r="AU407" s="206" t="s">
        <v>88</v>
      </c>
      <c r="AV407" s="13" t="s">
        <v>86</v>
      </c>
      <c r="AW407" s="13" t="s">
        <v>39</v>
      </c>
      <c r="AX407" s="13" t="s">
        <v>78</v>
      </c>
      <c r="AY407" s="206" t="s">
        <v>233</v>
      </c>
    </row>
    <row r="408" spans="1:65" s="13" customFormat="1">
      <c r="B408" s="196"/>
      <c r="C408" s="197"/>
      <c r="D408" s="198" t="s">
        <v>243</v>
      </c>
      <c r="E408" s="199" t="s">
        <v>32</v>
      </c>
      <c r="F408" s="200" t="s">
        <v>341</v>
      </c>
      <c r="G408" s="197"/>
      <c r="H408" s="199" t="s">
        <v>32</v>
      </c>
      <c r="I408" s="201"/>
      <c r="J408" s="197"/>
      <c r="K408" s="197"/>
      <c r="L408" s="202"/>
      <c r="M408" s="203"/>
      <c r="N408" s="204"/>
      <c r="O408" s="204"/>
      <c r="P408" s="204"/>
      <c r="Q408" s="204"/>
      <c r="R408" s="204"/>
      <c r="S408" s="204"/>
      <c r="T408" s="205"/>
      <c r="AT408" s="206" t="s">
        <v>243</v>
      </c>
      <c r="AU408" s="206" t="s">
        <v>88</v>
      </c>
      <c r="AV408" s="13" t="s">
        <v>86</v>
      </c>
      <c r="AW408" s="13" t="s">
        <v>39</v>
      </c>
      <c r="AX408" s="13" t="s">
        <v>78</v>
      </c>
      <c r="AY408" s="206" t="s">
        <v>233</v>
      </c>
    </row>
    <row r="409" spans="1:65" s="14" customFormat="1">
      <c r="B409" s="207"/>
      <c r="C409" s="208"/>
      <c r="D409" s="198" t="s">
        <v>243</v>
      </c>
      <c r="E409" s="209" t="s">
        <v>32</v>
      </c>
      <c r="F409" s="210" t="s">
        <v>118</v>
      </c>
      <c r="G409" s="208"/>
      <c r="H409" s="211">
        <v>8.75</v>
      </c>
      <c r="I409" s="212"/>
      <c r="J409" s="208"/>
      <c r="K409" s="208"/>
      <c r="L409" s="213"/>
      <c r="M409" s="214"/>
      <c r="N409" s="215"/>
      <c r="O409" s="215"/>
      <c r="P409" s="215"/>
      <c r="Q409" s="215"/>
      <c r="R409" s="215"/>
      <c r="S409" s="215"/>
      <c r="T409" s="216"/>
      <c r="AT409" s="217" t="s">
        <v>243</v>
      </c>
      <c r="AU409" s="217" t="s">
        <v>88</v>
      </c>
      <c r="AV409" s="14" t="s">
        <v>88</v>
      </c>
      <c r="AW409" s="14" t="s">
        <v>39</v>
      </c>
      <c r="AX409" s="14" t="s">
        <v>78</v>
      </c>
      <c r="AY409" s="217" t="s">
        <v>233</v>
      </c>
    </row>
    <row r="410" spans="1:65" s="14" customFormat="1">
      <c r="B410" s="207"/>
      <c r="C410" s="208"/>
      <c r="D410" s="198" t="s">
        <v>243</v>
      </c>
      <c r="E410" s="209" t="s">
        <v>32</v>
      </c>
      <c r="F410" s="210" t="s">
        <v>121</v>
      </c>
      <c r="G410" s="208"/>
      <c r="H410" s="211">
        <v>3.18</v>
      </c>
      <c r="I410" s="212"/>
      <c r="J410" s="208"/>
      <c r="K410" s="208"/>
      <c r="L410" s="213"/>
      <c r="M410" s="214"/>
      <c r="N410" s="215"/>
      <c r="O410" s="215"/>
      <c r="P410" s="215"/>
      <c r="Q410" s="215"/>
      <c r="R410" s="215"/>
      <c r="S410" s="215"/>
      <c r="T410" s="216"/>
      <c r="AT410" s="217" t="s">
        <v>243</v>
      </c>
      <c r="AU410" s="217" t="s">
        <v>88</v>
      </c>
      <c r="AV410" s="14" t="s">
        <v>88</v>
      </c>
      <c r="AW410" s="14" t="s">
        <v>39</v>
      </c>
      <c r="AX410" s="14" t="s">
        <v>78</v>
      </c>
      <c r="AY410" s="217" t="s">
        <v>233</v>
      </c>
    </row>
    <row r="411" spans="1:65" s="15" customFormat="1">
      <c r="B411" s="218"/>
      <c r="C411" s="219"/>
      <c r="D411" s="198" t="s">
        <v>243</v>
      </c>
      <c r="E411" s="220" t="s">
        <v>32</v>
      </c>
      <c r="F411" s="221" t="s">
        <v>245</v>
      </c>
      <c r="G411" s="219"/>
      <c r="H411" s="222">
        <v>11.93</v>
      </c>
      <c r="I411" s="223"/>
      <c r="J411" s="219"/>
      <c r="K411" s="219"/>
      <c r="L411" s="224"/>
      <c r="M411" s="225"/>
      <c r="N411" s="226"/>
      <c r="O411" s="226"/>
      <c r="P411" s="226"/>
      <c r="Q411" s="226"/>
      <c r="R411" s="226"/>
      <c r="S411" s="226"/>
      <c r="T411" s="227"/>
      <c r="AT411" s="228" t="s">
        <v>243</v>
      </c>
      <c r="AU411" s="228" t="s">
        <v>88</v>
      </c>
      <c r="AV411" s="15" t="s">
        <v>239</v>
      </c>
      <c r="AW411" s="15" t="s">
        <v>39</v>
      </c>
      <c r="AX411" s="15" t="s">
        <v>86</v>
      </c>
      <c r="AY411" s="228" t="s">
        <v>233</v>
      </c>
    </row>
    <row r="412" spans="1:65" s="2" customFormat="1" ht="24.15" customHeight="1">
      <c r="A412" s="37"/>
      <c r="B412" s="38"/>
      <c r="C412" s="229" t="s">
        <v>539</v>
      </c>
      <c r="D412" s="229" t="s">
        <v>383</v>
      </c>
      <c r="E412" s="230" t="s">
        <v>540</v>
      </c>
      <c r="F412" s="231" t="s">
        <v>541</v>
      </c>
      <c r="G412" s="232" t="s">
        <v>94</v>
      </c>
      <c r="H412" s="233">
        <v>13.898</v>
      </c>
      <c r="I412" s="234"/>
      <c r="J412" s="235">
        <f>ROUND(I412*H412,2)</f>
        <v>0</v>
      </c>
      <c r="K412" s="231" t="s">
        <v>238</v>
      </c>
      <c r="L412" s="236"/>
      <c r="M412" s="237" t="s">
        <v>32</v>
      </c>
      <c r="N412" s="238" t="s">
        <v>49</v>
      </c>
      <c r="O412" s="67"/>
      <c r="P412" s="187">
        <f>O412*H412</f>
        <v>0</v>
      </c>
      <c r="Q412" s="187">
        <v>1.6999999999999999E-3</v>
      </c>
      <c r="R412" s="187">
        <f>Q412*H412</f>
        <v>2.3626599999999998E-2</v>
      </c>
      <c r="S412" s="187">
        <v>0</v>
      </c>
      <c r="T412" s="188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189" t="s">
        <v>273</v>
      </c>
      <c r="AT412" s="189" t="s">
        <v>383</v>
      </c>
      <c r="AU412" s="189" t="s">
        <v>88</v>
      </c>
      <c r="AY412" s="19" t="s">
        <v>233</v>
      </c>
      <c r="BE412" s="190">
        <f>IF(N412="základní",J412,0)</f>
        <v>0</v>
      </c>
      <c r="BF412" s="190">
        <f>IF(N412="snížená",J412,0)</f>
        <v>0</v>
      </c>
      <c r="BG412" s="190">
        <f>IF(N412="zákl. přenesená",J412,0)</f>
        <v>0</v>
      </c>
      <c r="BH412" s="190">
        <f>IF(N412="sníž. přenesená",J412,0)</f>
        <v>0</v>
      </c>
      <c r="BI412" s="190">
        <f>IF(N412="nulová",J412,0)</f>
        <v>0</v>
      </c>
      <c r="BJ412" s="19" t="s">
        <v>86</v>
      </c>
      <c r="BK412" s="190">
        <f>ROUND(I412*H412,2)</f>
        <v>0</v>
      </c>
      <c r="BL412" s="19" t="s">
        <v>239</v>
      </c>
      <c r="BM412" s="189" t="s">
        <v>542</v>
      </c>
    </row>
    <row r="413" spans="1:65" s="14" customFormat="1">
      <c r="B413" s="207"/>
      <c r="C413" s="208"/>
      <c r="D413" s="198" t="s">
        <v>243</v>
      </c>
      <c r="E413" s="208"/>
      <c r="F413" s="210" t="s">
        <v>543</v>
      </c>
      <c r="G413" s="208"/>
      <c r="H413" s="211">
        <v>13.898</v>
      </c>
      <c r="I413" s="212"/>
      <c r="J413" s="208"/>
      <c r="K413" s="208"/>
      <c r="L413" s="213"/>
      <c r="M413" s="214"/>
      <c r="N413" s="215"/>
      <c r="O413" s="215"/>
      <c r="P413" s="215"/>
      <c r="Q413" s="215"/>
      <c r="R413" s="215"/>
      <c r="S413" s="215"/>
      <c r="T413" s="216"/>
      <c r="AT413" s="217" t="s">
        <v>243</v>
      </c>
      <c r="AU413" s="217" t="s">
        <v>88</v>
      </c>
      <c r="AV413" s="14" t="s">
        <v>88</v>
      </c>
      <c r="AW413" s="14" t="s">
        <v>4</v>
      </c>
      <c r="AX413" s="14" t="s">
        <v>86</v>
      </c>
      <c r="AY413" s="217" t="s">
        <v>233</v>
      </c>
    </row>
    <row r="414" spans="1:65" s="2" customFormat="1" ht="49.05" customHeight="1">
      <c r="A414" s="37"/>
      <c r="B414" s="38"/>
      <c r="C414" s="178" t="s">
        <v>544</v>
      </c>
      <c r="D414" s="178" t="s">
        <v>235</v>
      </c>
      <c r="E414" s="179" t="s">
        <v>545</v>
      </c>
      <c r="F414" s="180" t="s">
        <v>546</v>
      </c>
      <c r="G414" s="181" t="s">
        <v>94</v>
      </c>
      <c r="H414" s="182">
        <v>11.93</v>
      </c>
      <c r="I414" s="183"/>
      <c r="J414" s="184">
        <f>ROUND(I414*H414,2)</f>
        <v>0</v>
      </c>
      <c r="K414" s="180" t="s">
        <v>238</v>
      </c>
      <c r="L414" s="42"/>
      <c r="M414" s="185" t="s">
        <v>32</v>
      </c>
      <c r="N414" s="186" t="s">
        <v>49</v>
      </c>
      <c r="O414" s="67"/>
      <c r="P414" s="187">
        <f>O414*H414</f>
        <v>0</v>
      </c>
      <c r="Q414" s="187">
        <v>4.4000000000000003E-3</v>
      </c>
      <c r="R414" s="187">
        <f>Q414*H414</f>
        <v>5.2492000000000004E-2</v>
      </c>
      <c r="S414" s="187">
        <v>0</v>
      </c>
      <c r="T414" s="188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189" t="s">
        <v>239</v>
      </c>
      <c r="AT414" s="189" t="s">
        <v>235</v>
      </c>
      <c r="AU414" s="189" t="s">
        <v>88</v>
      </c>
      <c r="AY414" s="19" t="s">
        <v>233</v>
      </c>
      <c r="BE414" s="190">
        <f>IF(N414="základní",J414,0)</f>
        <v>0</v>
      </c>
      <c r="BF414" s="190">
        <f>IF(N414="snížená",J414,0)</f>
        <v>0</v>
      </c>
      <c r="BG414" s="190">
        <f>IF(N414="zákl. přenesená",J414,0)</f>
        <v>0</v>
      </c>
      <c r="BH414" s="190">
        <f>IF(N414="sníž. přenesená",J414,0)</f>
        <v>0</v>
      </c>
      <c r="BI414" s="190">
        <f>IF(N414="nulová",J414,0)</f>
        <v>0</v>
      </c>
      <c r="BJ414" s="19" t="s">
        <v>86</v>
      </c>
      <c r="BK414" s="190">
        <f>ROUND(I414*H414,2)</f>
        <v>0</v>
      </c>
      <c r="BL414" s="19" t="s">
        <v>239</v>
      </c>
      <c r="BM414" s="189" t="s">
        <v>547</v>
      </c>
    </row>
    <row r="415" spans="1:65" s="2" customFormat="1">
      <c r="A415" s="37"/>
      <c r="B415" s="38"/>
      <c r="C415" s="39"/>
      <c r="D415" s="191" t="s">
        <v>241</v>
      </c>
      <c r="E415" s="39"/>
      <c r="F415" s="192" t="s">
        <v>548</v>
      </c>
      <c r="G415" s="39"/>
      <c r="H415" s="39"/>
      <c r="I415" s="193"/>
      <c r="J415" s="39"/>
      <c r="K415" s="39"/>
      <c r="L415" s="42"/>
      <c r="M415" s="194"/>
      <c r="N415" s="195"/>
      <c r="O415" s="67"/>
      <c r="P415" s="67"/>
      <c r="Q415" s="67"/>
      <c r="R415" s="67"/>
      <c r="S415" s="67"/>
      <c r="T415" s="68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19" t="s">
        <v>241</v>
      </c>
      <c r="AU415" s="19" t="s">
        <v>88</v>
      </c>
    </row>
    <row r="416" spans="1:65" s="13" customFormat="1">
      <c r="B416" s="196"/>
      <c r="C416" s="197"/>
      <c r="D416" s="198" t="s">
        <v>243</v>
      </c>
      <c r="E416" s="199" t="s">
        <v>32</v>
      </c>
      <c r="F416" s="200" t="s">
        <v>244</v>
      </c>
      <c r="G416" s="197"/>
      <c r="H416" s="199" t="s">
        <v>32</v>
      </c>
      <c r="I416" s="201"/>
      <c r="J416" s="197"/>
      <c r="K416" s="197"/>
      <c r="L416" s="202"/>
      <c r="M416" s="203"/>
      <c r="N416" s="204"/>
      <c r="O416" s="204"/>
      <c r="P416" s="204"/>
      <c r="Q416" s="204"/>
      <c r="R416" s="204"/>
      <c r="S416" s="204"/>
      <c r="T416" s="205"/>
      <c r="AT416" s="206" t="s">
        <v>243</v>
      </c>
      <c r="AU416" s="206" t="s">
        <v>88</v>
      </c>
      <c r="AV416" s="13" t="s">
        <v>86</v>
      </c>
      <c r="AW416" s="13" t="s">
        <v>39</v>
      </c>
      <c r="AX416" s="13" t="s">
        <v>78</v>
      </c>
      <c r="AY416" s="206" t="s">
        <v>233</v>
      </c>
    </row>
    <row r="417" spans="1:65" s="13" customFormat="1">
      <c r="B417" s="196"/>
      <c r="C417" s="197"/>
      <c r="D417" s="198" t="s">
        <v>243</v>
      </c>
      <c r="E417" s="199" t="s">
        <v>32</v>
      </c>
      <c r="F417" s="200" t="s">
        <v>341</v>
      </c>
      <c r="G417" s="197"/>
      <c r="H417" s="199" t="s">
        <v>32</v>
      </c>
      <c r="I417" s="201"/>
      <c r="J417" s="197"/>
      <c r="K417" s="197"/>
      <c r="L417" s="202"/>
      <c r="M417" s="203"/>
      <c r="N417" s="204"/>
      <c r="O417" s="204"/>
      <c r="P417" s="204"/>
      <c r="Q417" s="204"/>
      <c r="R417" s="204"/>
      <c r="S417" s="204"/>
      <c r="T417" s="205"/>
      <c r="AT417" s="206" t="s">
        <v>243</v>
      </c>
      <c r="AU417" s="206" t="s">
        <v>88</v>
      </c>
      <c r="AV417" s="13" t="s">
        <v>86</v>
      </c>
      <c r="AW417" s="13" t="s">
        <v>39</v>
      </c>
      <c r="AX417" s="13" t="s">
        <v>78</v>
      </c>
      <c r="AY417" s="206" t="s">
        <v>233</v>
      </c>
    </row>
    <row r="418" spans="1:65" s="14" customFormat="1">
      <c r="B418" s="207"/>
      <c r="C418" s="208"/>
      <c r="D418" s="198" t="s">
        <v>243</v>
      </c>
      <c r="E418" s="209" t="s">
        <v>32</v>
      </c>
      <c r="F418" s="210" t="s">
        <v>118</v>
      </c>
      <c r="G418" s="208"/>
      <c r="H418" s="211">
        <v>8.75</v>
      </c>
      <c r="I418" s="212"/>
      <c r="J418" s="208"/>
      <c r="K418" s="208"/>
      <c r="L418" s="213"/>
      <c r="M418" s="214"/>
      <c r="N418" s="215"/>
      <c r="O418" s="215"/>
      <c r="P418" s="215"/>
      <c r="Q418" s="215"/>
      <c r="R418" s="215"/>
      <c r="S418" s="215"/>
      <c r="T418" s="216"/>
      <c r="AT418" s="217" t="s">
        <v>243</v>
      </c>
      <c r="AU418" s="217" t="s">
        <v>88</v>
      </c>
      <c r="AV418" s="14" t="s">
        <v>88</v>
      </c>
      <c r="AW418" s="14" t="s">
        <v>39</v>
      </c>
      <c r="AX418" s="14" t="s">
        <v>78</v>
      </c>
      <c r="AY418" s="217" t="s">
        <v>233</v>
      </c>
    </row>
    <row r="419" spans="1:65" s="14" customFormat="1">
      <c r="B419" s="207"/>
      <c r="C419" s="208"/>
      <c r="D419" s="198" t="s">
        <v>243</v>
      </c>
      <c r="E419" s="209" t="s">
        <v>32</v>
      </c>
      <c r="F419" s="210" t="s">
        <v>121</v>
      </c>
      <c r="G419" s="208"/>
      <c r="H419" s="211">
        <v>3.18</v>
      </c>
      <c r="I419" s="212"/>
      <c r="J419" s="208"/>
      <c r="K419" s="208"/>
      <c r="L419" s="213"/>
      <c r="M419" s="214"/>
      <c r="N419" s="215"/>
      <c r="O419" s="215"/>
      <c r="P419" s="215"/>
      <c r="Q419" s="215"/>
      <c r="R419" s="215"/>
      <c r="S419" s="215"/>
      <c r="T419" s="216"/>
      <c r="AT419" s="217" t="s">
        <v>243</v>
      </c>
      <c r="AU419" s="217" t="s">
        <v>88</v>
      </c>
      <c r="AV419" s="14" t="s">
        <v>88</v>
      </c>
      <c r="AW419" s="14" t="s">
        <v>39</v>
      </c>
      <c r="AX419" s="14" t="s">
        <v>78</v>
      </c>
      <c r="AY419" s="217" t="s">
        <v>233</v>
      </c>
    </row>
    <row r="420" spans="1:65" s="15" customFormat="1">
      <c r="B420" s="218"/>
      <c r="C420" s="219"/>
      <c r="D420" s="198" t="s">
        <v>243</v>
      </c>
      <c r="E420" s="220" t="s">
        <v>32</v>
      </c>
      <c r="F420" s="221" t="s">
        <v>245</v>
      </c>
      <c r="G420" s="219"/>
      <c r="H420" s="222">
        <v>11.93</v>
      </c>
      <c r="I420" s="223"/>
      <c r="J420" s="219"/>
      <c r="K420" s="219"/>
      <c r="L420" s="224"/>
      <c r="M420" s="225"/>
      <c r="N420" s="226"/>
      <c r="O420" s="226"/>
      <c r="P420" s="226"/>
      <c r="Q420" s="226"/>
      <c r="R420" s="226"/>
      <c r="S420" s="226"/>
      <c r="T420" s="227"/>
      <c r="AT420" s="228" t="s">
        <v>243</v>
      </c>
      <c r="AU420" s="228" t="s">
        <v>88</v>
      </c>
      <c r="AV420" s="15" t="s">
        <v>239</v>
      </c>
      <c r="AW420" s="15" t="s">
        <v>39</v>
      </c>
      <c r="AX420" s="15" t="s">
        <v>86</v>
      </c>
      <c r="AY420" s="228" t="s">
        <v>233</v>
      </c>
    </row>
    <row r="421" spans="1:65" s="2" customFormat="1" ht="78" customHeight="1">
      <c r="A421" s="37"/>
      <c r="B421" s="38"/>
      <c r="C421" s="178" t="s">
        <v>549</v>
      </c>
      <c r="D421" s="178" t="s">
        <v>235</v>
      </c>
      <c r="E421" s="179" t="s">
        <v>550</v>
      </c>
      <c r="F421" s="180" t="s">
        <v>551</v>
      </c>
      <c r="G421" s="181" t="s">
        <v>94</v>
      </c>
      <c r="H421" s="182">
        <v>181.54</v>
      </c>
      <c r="I421" s="183"/>
      <c r="J421" s="184">
        <f>ROUND(I421*H421,2)</f>
        <v>0</v>
      </c>
      <c r="K421" s="180" t="s">
        <v>238</v>
      </c>
      <c r="L421" s="42"/>
      <c r="M421" s="185" t="s">
        <v>32</v>
      </c>
      <c r="N421" s="186" t="s">
        <v>49</v>
      </c>
      <c r="O421" s="67"/>
      <c r="P421" s="187">
        <f>O421*H421</f>
        <v>0</v>
      </c>
      <c r="Q421" s="187">
        <v>8.9219999999999994E-2</v>
      </c>
      <c r="R421" s="187">
        <f>Q421*H421</f>
        <v>16.196998799999999</v>
      </c>
      <c r="S421" s="187">
        <v>0</v>
      </c>
      <c r="T421" s="188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89" t="s">
        <v>239</v>
      </c>
      <c r="AT421" s="189" t="s">
        <v>235</v>
      </c>
      <c r="AU421" s="189" t="s">
        <v>88</v>
      </c>
      <c r="AY421" s="19" t="s">
        <v>233</v>
      </c>
      <c r="BE421" s="190">
        <f>IF(N421="základní",J421,0)</f>
        <v>0</v>
      </c>
      <c r="BF421" s="190">
        <f>IF(N421="snížená",J421,0)</f>
        <v>0</v>
      </c>
      <c r="BG421" s="190">
        <f>IF(N421="zákl. přenesená",J421,0)</f>
        <v>0</v>
      </c>
      <c r="BH421" s="190">
        <f>IF(N421="sníž. přenesená",J421,0)</f>
        <v>0</v>
      </c>
      <c r="BI421" s="190">
        <f>IF(N421="nulová",J421,0)</f>
        <v>0</v>
      </c>
      <c r="BJ421" s="19" t="s">
        <v>86</v>
      </c>
      <c r="BK421" s="190">
        <f>ROUND(I421*H421,2)</f>
        <v>0</v>
      </c>
      <c r="BL421" s="19" t="s">
        <v>239</v>
      </c>
      <c r="BM421" s="189" t="s">
        <v>552</v>
      </c>
    </row>
    <row r="422" spans="1:65" s="2" customFormat="1">
      <c r="A422" s="37"/>
      <c r="B422" s="38"/>
      <c r="C422" s="39"/>
      <c r="D422" s="191" t="s">
        <v>241</v>
      </c>
      <c r="E422" s="39"/>
      <c r="F422" s="192" t="s">
        <v>553</v>
      </c>
      <c r="G422" s="39"/>
      <c r="H422" s="39"/>
      <c r="I422" s="193"/>
      <c r="J422" s="39"/>
      <c r="K422" s="39"/>
      <c r="L422" s="42"/>
      <c r="M422" s="194"/>
      <c r="N422" s="195"/>
      <c r="O422" s="67"/>
      <c r="P422" s="67"/>
      <c r="Q422" s="67"/>
      <c r="R422" s="67"/>
      <c r="S422" s="67"/>
      <c r="T422" s="68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9" t="s">
        <v>241</v>
      </c>
      <c r="AU422" s="19" t="s">
        <v>88</v>
      </c>
    </row>
    <row r="423" spans="1:65" s="13" customFormat="1">
      <c r="B423" s="196"/>
      <c r="C423" s="197"/>
      <c r="D423" s="198" t="s">
        <v>243</v>
      </c>
      <c r="E423" s="199" t="s">
        <v>32</v>
      </c>
      <c r="F423" s="200" t="s">
        <v>244</v>
      </c>
      <c r="G423" s="197"/>
      <c r="H423" s="199" t="s">
        <v>32</v>
      </c>
      <c r="I423" s="201"/>
      <c r="J423" s="197"/>
      <c r="K423" s="197"/>
      <c r="L423" s="202"/>
      <c r="M423" s="203"/>
      <c r="N423" s="204"/>
      <c r="O423" s="204"/>
      <c r="P423" s="204"/>
      <c r="Q423" s="204"/>
      <c r="R423" s="204"/>
      <c r="S423" s="204"/>
      <c r="T423" s="205"/>
      <c r="AT423" s="206" t="s">
        <v>243</v>
      </c>
      <c r="AU423" s="206" t="s">
        <v>88</v>
      </c>
      <c r="AV423" s="13" t="s">
        <v>86</v>
      </c>
      <c r="AW423" s="13" t="s">
        <v>39</v>
      </c>
      <c r="AX423" s="13" t="s">
        <v>78</v>
      </c>
      <c r="AY423" s="206" t="s">
        <v>233</v>
      </c>
    </row>
    <row r="424" spans="1:65" s="13" customFormat="1">
      <c r="B424" s="196"/>
      <c r="C424" s="197"/>
      <c r="D424" s="198" t="s">
        <v>243</v>
      </c>
      <c r="E424" s="199" t="s">
        <v>32</v>
      </c>
      <c r="F424" s="200" t="s">
        <v>341</v>
      </c>
      <c r="G424" s="197"/>
      <c r="H424" s="199" t="s">
        <v>32</v>
      </c>
      <c r="I424" s="201"/>
      <c r="J424" s="197"/>
      <c r="K424" s="197"/>
      <c r="L424" s="202"/>
      <c r="M424" s="203"/>
      <c r="N424" s="204"/>
      <c r="O424" s="204"/>
      <c r="P424" s="204"/>
      <c r="Q424" s="204"/>
      <c r="R424" s="204"/>
      <c r="S424" s="204"/>
      <c r="T424" s="205"/>
      <c r="AT424" s="206" t="s">
        <v>243</v>
      </c>
      <c r="AU424" s="206" t="s">
        <v>88</v>
      </c>
      <c r="AV424" s="13" t="s">
        <v>86</v>
      </c>
      <c r="AW424" s="13" t="s">
        <v>39</v>
      </c>
      <c r="AX424" s="13" t="s">
        <v>78</v>
      </c>
      <c r="AY424" s="206" t="s">
        <v>233</v>
      </c>
    </row>
    <row r="425" spans="1:65" s="14" customFormat="1">
      <c r="B425" s="207"/>
      <c r="C425" s="208"/>
      <c r="D425" s="198" t="s">
        <v>243</v>
      </c>
      <c r="E425" s="209" t="s">
        <v>32</v>
      </c>
      <c r="F425" s="210" t="s">
        <v>110</v>
      </c>
      <c r="G425" s="208"/>
      <c r="H425" s="211">
        <v>157.87</v>
      </c>
      <c r="I425" s="212"/>
      <c r="J425" s="208"/>
      <c r="K425" s="208"/>
      <c r="L425" s="213"/>
      <c r="M425" s="214"/>
      <c r="N425" s="215"/>
      <c r="O425" s="215"/>
      <c r="P425" s="215"/>
      <c r="Q425" s="215"/>
      <c r="R425" s="215"/>
      <c r="S425" s="215"/>
      <c r="T425" s="216"/>
      <c r="AT425" s="217" t="s">
        <v>243</v>
      </c>
      <c r="AU425" s="217" t="s">
        <v>88</v>
      </c>
      <c r="AV425" s="14" t="s">
        <v>88</v>
      </c>
      <c r="AW425" s="14" t="s">
        <v>39</v>
      </c>
      <c r="AX425" s="14" t="s">
        <v>78</v>
      </c>
      <c r="AY425" s="217" t="s">
        <v>233</v>
      </c>
    </row>
    <row r="426" spans="1:65" s="14" customFormat="1">
      <c r="B426" s="207"/>
      <c r="C426" s="208"/>
      <c r="D426" s="198" t="s">
        <v>243</v>
      </c>
      <c r="E426" s="209" t="s">
        <v>32</v>
      </c>
      <c r="F426" s="210" t="s">
        <v>130</v>
      </c>
      <c r="G426" s="208"/>
      <c r="H426" s="211">
        <v>21.32</v>
      </c>
      <c r="I426" s="212"/>
      <c r="J426" s="208"/>
      <c r="K426" s="208"/>
      <c r="L426" s="213"/>
      <c r="M426" s="214"/>
      <c r="N426" s="215"/>
      <c r="O426" s="215"/>
      <c r="P426" s="215"/>
      <c r="Q426" s="215"/>
      <c r="R426" s="215"/>
      <c r="S426" s="215"/>
      <c r="T426" s="216"/>
      <c r="AT426" s="217" t="s">
        <v>243</v>
      </c>
      <c r="AU426" s="217" t="s">
        <v>88</v>
      </c>
      <c r="AV426" s="14" t="s">
        <v>88</v>
      </c>
      <c r="AW426" s="14" t="s">
        <v>39</v>
      </c>
      <c r="AX426" s="14" t="s">
        <v>78</v>
      </c>
      <c r="AY426" s="217" t="s">
        <v>233</v>
      </c>
    </row>
    <row r="427" spans="1:65" s="14" customFormat="1">
      <c r="B427" s="207"/>
      <c r="C427" s="208"/>
      <c r="D427" s="198" t="s">
        <v>243</v>
      </c>
      <c r="E427" s="209" t="s">
        <v>32</v>
      </c>
      <c r="F427" s="210" t="s">
        <v>114</v>
      </c>
      <c r="G427" s="208"/>
      <c r="H427" s="211">
        <v>2.35</v>
      </c>
      <c r="I427" s="212"/>
      <c r="J427" s="208"/>
      <c r="K427" s="208"/>
      <c r="L427" s="213"/>
      <c r="M427" s="214"/>
      <c r="N427" s="215"/>
      <c r="O427" s="215"/>
      <c r="P427" s="215"/>
      <c r="Q427" s="215"/>
      <c r="R427" s="215"/>
      <c r="S427" s="215"/>
      <c r="T427" s="216"/>
      <c r="AT427" s="217" t="s">
        <v>243</v>
      </c>
      <c r="AU427" s="217" t="s">
        <v>88</v>
      </c>
      <c r="AV427" s="14" t="s">
        <v>88</v>
      </c>
      <c r="AW427" s="14" t="s">
        <v>39</v>
      </c>
      <c r="AX427" s="14" t="s">
        <v>78</v>
      </c>
      <c r="AY427" s="217" t="s">
        <v>233</v>
      </c>
    </row>
    <row r="428" spans="1:65" s="15" customFormat="1">
      <c r="B428" s="218"/>
      <c r="C428" s="219"/>
      <c r="D428" s="198" t="s">
        <v>243</v>
      </c>
      <c r="E428" s="220" t="s">
        <v>32</v>
      </c>
      <c r="F428" s="221" t="s">
        <v>245</v>
      </c>
      <c r="G428" s="219"/>
      <c r="H428" s="222">
        <v>181.54</v>
      </c>
      <c r="I428" s="223"/>
      <c r="J428" s="219"/>
      <c r="K428" s="219"/>
      <c r="L428" s="224"/>
      <c r="M428" s="225"/>
      <c r="N428" s="226"/>
      <c r="O428" s="226"/>
      <c r="P428" s="226"/>
      <c r="Q428" s="226"/>
      <c r="R428" s="226"/>
      <c r="S428" s="226"/>
      <c r="T428" s="227"/>
      <c r="AT428" s="228" t="s">
        <v>243</v>
      </c>
      <c r="AU428" s="228" t="s">
        <v>88</v>
      </c>
      <c r="AV428" s="15" t="s">
        <v>239</v>
      </c>
      <c r="AW428" s="15" t="s">
        <v>39</v>
      </c>
      <c r="AX428" s="15" t="s">
        <v>86</v>
      </c>
      <c r="AY428" s="228" t="s">
        <v>233</v>
      </c>
    </row>
    <row r="429" spans="1:65" s="2" customFormat="1" ht="21.75" customHeight="1">
      <c r="A429" s="37"/>
      <c r="B429" s="38"/>
      <c r="C429" s="229" t="s">
        <v>554</v>
      </c>
      <c r="D429" s="229" t="s">
        <v>383</v>
      </c>
      <c r="E429" s="230" t="s">
        <v>555</v>
      </c>
      <c r="F429" s="231" t="s">
        <v>556</v>
      </c>
      <c r="G429" s="232" t="s">
        <v>94</v>
      </c>
      <c r="H429" s="233">
        <v>161.02699999999999</v>
      </c>
      <c r="I429" s="234"/>
      <c r="J429" s="235">
        <f>ROUND(I429*H429,2)</f>
        <v>0</v>
      </c>
      <c r="K429" s="231" t="s">
        <v>238</v>
      </c>
      <c r="L429" s="236"/>
      <c r="M429" s="237" t="s">
        <v>32</v>
      </c>
      <c r="N429" s="238" t="s">
        <v>49</v>
      </c>
      <c r="O429" s="67"/>
      <c r="P429" s="187">
        <f>O429*H429</f>
        <v>0</v>
      </c>
      <c r="Q429" s="187">
        <v>0.13100000000000001</v>
      </c>
      <c r="R429" s="187">
        <f>Q429*H429</f>
        <v>21.094536999999999</v>
      </c>
      <c r="S429" s="187">
        <v>0</v>
      </c>
      <c r="T429" s="188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189" t="s">
        <v>273</v>
      </c>
      <c r="AT429" s="189" t="s">
        <v>383</v>
      </c>
      <c r="AU429" s="189" t="s">
        <v>88</v>
      </c>
      <c r="AY429" s="19" t="s">
        <v>233</v>
      </c>
      <c r="BE429" s="190">
        <f>IF(N429="základní",J429,0)</f>
        <v>0</v>
      </c>
      <c r="BF429" s="190">
        <f>IF(N429="snížená",J429,0)</f>
        <v>0</v>
      </c>
      <c r="BG429" s="190">
        <f>IF(N429="zákl. přenesená",J429,0)</f>
        <v>0</v>
      </c>
      <c r="BH429" s="190">
        <f>IF(N429="sníž. přenesená",J429,0)</f>
        <v>0</v>
      </c>
      <c r="BI429" s="190">
        <f>IF(N429="nulová",J429,0)</f>
        <v>0</v>
      </c>
      <c r="BJ429" s="19" t="s">
        <v>86</v>
      </c>
      <c r="BK429" s="190">
        <f>ROUND(I429*H429,2)</f>
        <v>0</v>
      </c>
      <c r="BL429" s="19" t="s">
        <v>239</v>
      </c>
      <c r="BM429" s="189" t="s">
        <v>557</v>
      </c>
    </row>
    <row r="430" spans="1:65" s="14" customFormat="1">
      <c r="B430" s="207"/>
      <c r="C430" s="208"/>
      <c r="D430" s="198" t="s">
        <v>243</v>
      </c>
      <c r="E430" s="209" t="s">
        <v>32</v>
      </c>
      <c r="F430" s="210" t="s">
        <v>110</v>
      </c>
      <c r="G430" s="208"/>
      <c r="H430" s="211">
        <v>157.87</v>
      </c>
      <c r="I430" s="212"/>
      <c r="J430" s="208"/>
      <c r="K430" s="208"/>
      <c r="L430" s="213"/>
      <c r="M430" s="214"/>
      <c r="N430" s="215"/>
      <c r="O430" s="215"/>
      <c r="P430" s="215"/>
      <c r="Q430" s="215"/>
      <c r="R430" s="215"/>
      <c r="S430" s="215"/>
      <c r="T430" s="216"/>
      <c r="AT430" s="217" t="s">
        <v>243</v>
      </c>
      <c r="AU430" s="217" t="s">
        <v>88</v>
      </c>
      <c r="AV430" s="14" t="s">
        <v>88</v>
      </c>
      <c r="AW430" s="14" t="s">
        <v>39</v>
      </c>
      <c r="AX430" s="14" t="s">
        <v>86</v>
      </c>
      <c r="AY430" s="217" t="s">
        <v>233</v>
      </c>
    </row>
    <row r="431" spans="1:65" s="14" customFormat="1">
      <c r="B431" s="207"/>
      <c r="C431" s="208"/>
      <c r="D431" s="198" t="s">
        <v>243</v>
      </c>
      <c r="E431" s="208"/>
      <c r="F431" s="210" t="s">
        <v>558</v>
      </c>
      <c r="G431" s="208"/>
      <c r="H431" s="211">
        <v>161.02699999999999</v>
      </c>
      <c r="I431" s="212"/>
      <c r="J431" s="208"/>
      <c r="K431" s="208"/>
      <c r="L431" s="213"/>
      <c r="M431" s="214"/>
      <c r="N431" s="215"/>
      <c r="O431" s="215"/>
      <c r="P431" s="215"/>
      <c r="Q431" s="215"/>
      <c r="R431" s="215"/>
      <c r="S431" s="215"/>
      <c r="T431" s="216"/>
      <c r="AT431" s="217" t="s">
        <v>243</v>
      </c>
      <c r="AU431" s="217" t="s">
        <v>88</v>
      </c>
      <c r="AV431" s="14" t="s">
        <v>88</v>
      </c>
      <c r="AW431" s="14" t="s">
        <v>4</v>
      </c>
      <c r="AX431" s="14" t="s">
        <v>86</v>
      </c>
      <c r="AY431" s="217" t="s">
        <v>233</v>
      </c>
    </row>
    <row r="432" spans="1:65" s="2" customFormat="1" ht="24.15" customHeight="1">
      <c r="A432" s="37"/>
      <c r="B432" s="38"/>
      <c r="C432" s="229" t="s">
        <v>559</v>
      </c>
      <c r="D432" s="229" t="s">
        <v>383</v>
      </c>
      <c r="E432" s="230" t="s">
        <v>560</v>
      </c>
      <c r="F432" s="231" t="s">
        <v>561</v>
      </c>
      <c r="G432" s="232" t="s">
        <v>94</v>
      </c>
      <c r="H432" s="233">
        <v>21.745999999999999</v>
      </c>
      <c r="I432" s="234"/>
      <c r="J432" s="235">
        <f>ROUND(I432*H432,2)</f>
        <v>0</v>
      </c>
      <c r="K432" s="231" t="s">
        <v>238</v>
      </c>
      <c r="L432" s="236"/>
      <c r="M432" s="237" t="s">
        <v>32</v>
      </c>
      <c r="N432" s="238" t="s">
        <v>49</v>
      </c>
      <c r="O432" s="67"/>
      <c r="P432" s="187">
        <f>O432*H432</f>
        <v>0</v>
      </c>
      <c r="Q432" s="187">
        <v>0.13100000000000001</v>
      </c>
      <c r="R432" s="187">
        <f>Q432*H432</f>
        <v>2.8487260000000001</v>
      </c>
      <c r="S432" s="187">
        <v>0</v>
      </c>
      <c r="T432" s="188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189" t="s">
        <v>273</v>
      </c>
      <c r="AT432" s="189" t="s">
        <v>383</v>
      </c>
      <c r="AU432" s="189" t="s">
        <v>88</v>
      </c>
      <c r="AY432" s="19" t="s">
        <v>233</v>
      </c>
      <c r="BE432" s="190">
        <f>IF(N432="základní",J432,0)</f>
        <v>0</v>
      </c>
      <c r="BF432" s="190">
        <f>IF(N432="snížená",J432,0)</f>
        <v>0</v>
      </c>
      <c r="BG432" s="190">
        <f>IF(N432="zákl. přenesená",J432,0)</f>
        <v>0</v>
      </c>
      <c r="BH432" s="190">
        <f>IF(N432="sníž. přenesená",J432,0)</f>
        <v>0</v>
      </c>
      <c r="BI432" s="190">
        <f>IF(N432="nulová",J432,0)</f>
        <v>0</v>
      </c>
      <c r="BJ432" s="19" t="s">
        <v>86</v>
      </c>
      <c r="BK432" s="190">
        <f>ROUND(I432*H432,2)</f>
        <v>0</v>
      </c>
      <c r="BL432" s="19" t="s">
        <v>239</v>
      </c>
      <c r="BM432" s="189" t="s">
        <v>562</v>
      </c>
    </row>
    <row r="433" spans="1:65" s="14" customFormat="1">
      <c r="B433" s="207"/>
      <c r="C433" s="208"/>
      <c r="D433" s="198" t="s">
        <v>243</v>
      </c>
      <c r="E433" s="209" t="s">
        <v>32</v>
      </c>
      <c r="F433" s="210" t="s">
        <v>130</v>
      </c>
      <c r="G433" s="208"/>
      <c r="H433" s="211">
        <v>21.32</v>
      </c>
      <c r="I433" s="212"/>
      <c r="J433" s="208"/>
      <c r="K433" s="208"/>
      <c r="L433" s="213"/>
      <c r="M433" s="214"/>
      <c r="N433" s="215"/>
      <c r="O433" s="215"/>
      <c r="P433" s="215"/>
      <c r="Q433" s="215"/>
      <c r="R433" s="215"/>
      <c r="S433" s="215"/>
      <c r="T433" s="216"/>
      <c r="AT433" s="217" t="s">
        <v>243</v>
      </c>
      <c r="AU433" s="217" t="s">
        <v>88</v>
      </c>
      <c r="AV433" s="14" t="s">
        <v>88</v>
      </c>
      <c r="AW433" s="14" t="s">
        <v>39</v>
      </c>
      <c r="AX433" s="14" t="s">
        <v>86</v>
      </c>
      <c r="AY433" s="217" t="s">
        <v>233</v>
      </c>
    </row>
    <row r="434" spans="1:65" s="14" customFormat="1">
      <c r="B434" s="207"/>
      <c r="C434" s="208"/>
      <c r="D434" s="198" t="s">
        <v>243</v>
      </c>
      <c r="E434" s="208"/>
      <c r="F434" s="210" t="s">
        <v>563</v>
      </c>
      <c r="G434" s="208"/>
      <c r="H434" s="211">
        <v>21.745999999999999</v>
      </c>
      <c r="I434" s="212"/>
      <c r="J434" s="208"/>
      <c r="K434" s="208"/>
      <c r="L434" s="213"/>
      <c r="M434" s="214"/>
      <c r="N434" s="215"/>
      <c r="O434" s="215"/>
      <c r="P434" s="215"/>
      <c r="Q434" s="215"/>
      <c r="R434" s="215"/>
      <c r="S434" s="215"/>
      <c r="T434" s="216"/>
      <c r="AT434" s="217" t="s">
        <v>243</v>
      </c>
      <c r="AU434" s="217" t="s">
        <v>88</v>
      </c>
      <c r="AV434" s="14" t="s">
        <v>88</v>
      </c>
      <c r="AW434" s="14" t="s">
        <v>4</v>
      </c>
      <c r="AX434" s="14" t="s">
        <v>86</v>
      </c>
      <c r="AY434" s="217" t="s">
        <v>233</v>
      </c>
    </row>
    <row r="435" spans="1:65" s="2" customFormat="1" ht="78" customHeight="1">
      <c r="A435" s="37"/>
      <c r="B435" s="38"/>
      <c r="C435" s="178" t="s">
        <v>564</v>
      </c>
      <c r="D435" s="178" t="s">
        <v>235</v>
      </c>
      <c r="E435" s="179" t="s">
        <v>565</v>
      </c>
      <c r="F435" s="180" t="s">
        <v>566</v>
      </c>
      <c r="G435" s="181" t="s">
        <v>94</v>
      </c>
      <c r="H435" s="182">
        <v>249.73</v>
      </c>
      <c r="I435" s="183"/>
      <c r="J435" s="184">
        <f>ROUND(I435*H435,2)</f>
        <v>0</v>
      </c>
      <c r="K435" s="180" t="s">
        <v>238</v>
      </c>
      <c r="L435" s="42"/>
      <c r="M435" s="185" t="s">
        <v>32</v>
      </c>
      <c r="N435" s="186" t="s">
        <v>49</v>
      </c>
      <c r="O435" s="67"/>
      <c r="P435" s="187">
        <f>O435*H435</f>
        <v>0</v>
      </c>
      <c r="Q435" s="187">
        <v>0.11162</v>
      </c>
      <c r="R435" s="187">
        <f>Q435*H435</f>
        <v>27.874862599999997</v>
      </c>
      <c r="S435" s="187">
        <v>0</v>
      </c>
      <c r="T435" s="188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189" t="s">
        <v>239</v>
      </c>
      <c r="AT435" s="189" t="s">
        <v>235</v>
      </c>
      <c r="AU435" s="189" t="s">
        <v>88</v>
      </c>
      <c r="AY435" s="19" t="s">
        <v>233</v>
      </c>
      <c r="BE435" s="190">
        <f>IF(N435="základní",J435,0)</f>
        <v>0</v>
      </c>
      <c r="BF435" s="190">
        <f>IF(N435="snížená",J435,0)</f>
        <v>0</v>
      </c>
      <c r="BG435" s="190">
        <f>IF(N435="zákl. přenesená",J435,0)</f>
        <v>0</v>
      </c>
      <c r="BH435" s="190">
        <f>IF(N435="sníž. přenesená",J435,0)</f>
        <v>0</v>
      </c>
      <c r="BI435" s="190">
        <f>IF(N435="nulová",J435,0)</f>
        <v>0</v>
      </c>
      <c r="BJ435" s="19" t="s">
        <v>86</v>
      </c>
      <c r="BK435" s="190">
        <f>ROUND(I435*H435,2)</f>
        <v>0</v>
      </c>
      <c r="BL435" s="19" t="s">
        <v>239</v>
      </c>
      <c r="BM435" s="189" t="s">
        <v>567</v>
      </c>
    </row>
    <row r="436" spans="1:65" s="2" customFormat="1">
      <c r="A436" s="37"/>
      <c r="B436" s="38"/>
      <c r="C436" s="39"/>
      <c r="D436" s="191" t="s">
        <v>241</v>
      </c>
      <c r="E436" s="39"/>
      <c r="F436" s="192" t="s">
        <v>568</v>
      </c>
      <c r="G436" s="39"/>
      <c r="H436" s="39"/>
      <c r="I436" s="193"/>
      <c r="J436" s="39"/>
      <c r="K436" s="39"/>
      <c r="L436" s="42"/>
      <c r="M436" s="194"/>
      <c r="N436" s="195"/>
      <c r="O436" s="67"/>
      <c r="P436" s="67"/>
      <c r="Q436" s="67"/>
      <c r="R436" s="67"/>
      <c r="S436" s="67"/>
      <c r="T436" s="68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9" t="s">
        <v>241</v>
      </c>
      <c r="AU436" s="19" t="s">
        <v>88</v>
      </c>
    </row>
    <row r="437" spans="1:65" s="13" customFormat="1">
      <c r="B437" s="196"/>
      <c r="C437" s="197"/>
      <c r="D437" s="198" t="s">
        <v>243</v>
      </c>
      <c r="E437" s="199" t="s">
        <v>32</v>
      </c>
      <c r="F437" s="200" t="s">
        <v>244</v>
      </c>
      <c r="G437" s="197"/>
      <c r="H437" s="199" t="s">
        <v>32</v>
      </c>
      <c r="I437" s="201"/>
      <c r="J437" s="197"/>
      <c r="K437" s="197"/>
      <c r="L437" s="202"/>
      <c r="M437" s="203"/>
      <c r="N437" s="204"/>
      <c r="O437" s="204"/>
      <c r="P437" s="204"/>
      <c r="Q437" s="204"/>
      <c r="R437" s="204"/>
      <c r="S437" s="204"/>
      <c r="T437" s="205"/>
      <c r="AT437" s="206" t="s">
        <v>243</v>
      </c>
      <c r="AU437" s="206" t="s">
        <v>88</v>
      </c>
      <c r="AV437" s="13" t="s">
        <v>86</v>
      </c>
      <c r="AW437" s="13" t="s">
        <v>39</v>
      </c>
      <c r="AX437" s="13" t="s">
        <v>78</v>
      </c>
      <c r="AY437" s="206" t="s">
        <v>233</v>
      </c>
    </row>
    <row r="438" spans="1:65" s="13" customFormat="1">
      <c r="B438" s="196"/>
      <c r="C438" s="197"/>
      <c r="D438" s="198" t="s">
        <v>243</v>
      </c>
      <c r="E438" s="199" t="s">
        <v>32</v>
      </c>
      <c r="F438" s="200" t="s">
        <v>341</v>
      </c>
      <c r="G438" s="197"/>
      <c r="H438" s="199" t="s">
        <v>32</v>
      </c>
      <c r="I438" s="201"/>
      <c r="J438" s="197"/>
      <c r="K438" s="197"/>
      <c r="L438" s="202"/>
      <c r="M438" s="203"/>
      <c r="N438" s="204"/>
      <c r="O438" s="204"/>
      <c r="P438" s="204"/>
      <c r="Q438" s="204"/>
      <c r="R438" s="204"/>
      <c r="S438" s="204"/>
      <c r="T438" s="205"/>
      <c r="AT438" s="206" t="s">
        <v>243</v>
      </c>
      <c r="AU438" s="206" t="s">
        <v>88</v>
      </c>
      <c r="AV438" s="13" t="s">
        <v>86</v>
      </c>
      <c r="AW438" s="13" t="s">
        <v>39</v>
      </c>
      <c r="AX438" s="13" t="s">
        <v>78</v>
      </c>
      <c r="AY438" s="206" t="s">
        <v>233</v>
      </c>
    </row>
    <row r="439" spans="1:65" s="14" customFormat="1">
      <c r="B439" s="207"/>
      <c r="C439" s="208"/>
      <c r="D439" s="198" t="s">
        <v>243</v>
      </c>
      <c r="E439" s="209" t="s">
        <v>32</v>
      </c>
      <c r="F439" s="210" t="s">
        <v>124</v>
      </c>
      <c r="G439" s="208"/>
      <c r="H439" s="211">
        <v>8.36</v>
      </c>
      <c r="I439" s="212"/>
      <c r="J439" s="208"/>
      <c r="K439" s="208"/>
      <c r="L439" s="213"/>
      <c r="M439" s="214"/>
      <c r="N439" s="215"/>
      <c r="O439" s="215"/>
      <c r="P439" s="215"/>
      <c r="Q439" s="215"/>
      <c r="R439" s="215"/>
      <c r="S439" s="215"/>
      <c r="T439" s="216"/>
      <c r="AT439" s="217" t="s">
        <v>243</v>
      </c>
      <c r="AU439" s="217" t="s">
        <v>88</v>
      </c>
      <c r="AV439" s="14" t="s">
        <v>88</v>
      </c>
      <c r="AW439" s="14" t="s">
        <v>39</v>
      </c>
      <c r="AX439" s="14" t="s">
        <v>78</v>
      </c>
      <c r="AY439" s="217" t="s">
        <v>233</v>
      </c>
    </row>
    <row r="440" spans="1:65" s="14" customFormat="1">
      <c r="B440" s="207"/>
      <c r="C440" s="208"/>
      <c r="D440" s="198" t="s">
        <v>243</v>
      </c>
      <c r="E440" s="209" t="s">
        <v>32</v>
      </c>
      <c r="F440" s="210" t="s">
        <v>104</v>
      </c>
      <c r="G440" s="208"/>
      <c r="H440" s="211">
        <v>34.75</v>
      </c>
      <c r="I440" s="212"/>
      <c r="J440" s="208"/>
      <c r="K440" s="208"/>
      <c r="L440" s="213"/>
      <c r="M440" s="214"/>
      <c r="N440" s="215"/>
      <c r="O440" s="215"/>
      <c r="P440" s="215"/>
      <c r="Q440" s="215"/>
      <c r="R440" s="215"/>
      <c r="S440" s="215"/>
      <c r="T440" s="216"/>
      <c r="AT440" s="217" t="s">
        <v>243</v>
      </c>
      <c r="AU440" s="217" t="s">
        <v>88</v>
      </c>
      <c r="AV440" s="14" t="s">
        <v>88</v>
      </c>
      <c r="AW440" s="14" t="s">
        <v>39</v>
      </c>
      <c r="AX440" s="14" t="s">
        <v>78</v>
      </c>
      <c r="AY440" s="217" t="s">
        <v>233</v>
      </c>
    </row>
    <row r="441" spans="1:65" s="14" customFormat="1">
      <c r="B441" s="207"/>
      <c r="C441" s="208"/>
      <c r="D441" s="198" t="s">
        <v>243</v>
      </c>
      <c r="E441" s="209" t="s">
        <v>32</v>
      </c>
      <c r="F441" s="210" t="s">
        <v>127</v>
      </c>
      <c r="G441" s="208"/>
      <c r="H441" s="211">
        <v>3.12</v>
      </c>
      <c r="I441" s="212"/>
      <c r="J441" s="208"/>
      <c r="K441" s="208"/>
      <c r="L441" s="213"/>
      <c r="M441" s="214"/>
      <c r="N441" s="215"/>
      <c r="O441" s="215"/>
      <c r="P441" s="215"/>
      <c r="Q441" s="215"/>
      <c r="R441" s="215"/>
      <c r="S441" s="215"/>
      <c r="T441" s="216"/>
      <c r="AT441" s="217" t="s">
        <v>243</v>
      </c>
      <c r="AU441" s="217" t="s">
        <v>88</v>
      </c>
      <c r="AV441" s="14" t="s">
        <v>88</v>
      </c>
      <c r="AW441" s="14" t="s">
        <v>39</v>
      </c>
      <c r="AX441" s="14" t="s">
        <v>78</v>
      </c>
      <c r="AY441" s="217" t="s">
        <v>233</v>
      </c>
    </row>
    <row r="442" spans="1:65" s="14" customFormat="1">
      <c r="B442" s="207"/>
      <c r="C442" s="208"/>
      <c r="D442" s="198" t="s">
        <v>243</v>
      </c>
      <c r="E442" s="209" t="s">
        <v>32</v>
      </c>
      <c r="F442" s="210" t="s">
        <v>107</v>
      </c>
      <c r="G442" s="208"/>
      <c r="H442" s="211">
        <v>203.5</v>
      </c>
      <c r="I442" s="212"/>
      <c r="J442" s="208"/>
      <c r="K442" s="208"/>
      <c r="L442" s="213"/>
      <c r="M442" s="214"/>
      <c r="N442" s="215"/>
      <c r="O442" s="215"/>
      <c r="P442" s="215"/>
      <c r="Q442" s="215"/>
      <c r="R442" s="215"/>
      <c r="S442" s="215"/>
      <c r="T442" s="216"/>
      <c r="AT442" s="217" t="s">
        <v>243</v>
      </c>
      <c r="AU442" s="217" t="s">
        <v>88</v>
      </c>
      <c r="AV442" s="14" t="s">
        <v>88</v>
      </c>
      <c r="AW442" s="14" t="s">
        <v>39</v>
      </c>
      <c r="AX442" s="14" t="s">
        <v>78</v>
      </c>
      <c r="AY442" s="217" t="s">
        <v>233</v>
      </c>
    </row>
    <row r="443" spans="1:65" s="15" customFormat="1">
      <c r="B443" s="218"/>
      <c r="C443" s="219"/>
      <c r="D443" s="198" t="s">
        <v>243</v>
      </c>
      <c r="E443" s="220" t="s">
        <v>32</v>
      </c>
      <c r="F443" s="221" t="s">
        <v>245</v>
      </c>
      <c r="G443" s="219"/>
      <c r="H443" s="222">
        <v>249.73</v>
      </c>
      <c r="I443" s="223"/>
      <c r="J443" s="219"/>
      <c r="K443" s="219"/>
      <c r="L443" s="224"/>
      <c r="M443" s="225"/>
      <c r="N443" s="226"/>
      <c r="O443" s="226"/>
      <c r="P443" s="226"/>
      <c r="Q443" s="226"/>
      <c r="R443" s="226"/>
      <c r="S443" s="226"/>
      <c r="T443" s="227"/>
      <c r="AT443" s="228" t="s">
        <v>243</v>
      </c>
      <c r="AU443" s="228" t="s">
        <v>88</v>
      </c>
      <c r="AV443" s="15" t="s">
        <v>239</v>
      </c>
      <c r="AW443" s="15" t="s">
        <v>39</v>
      </c>
      <c r="AX443" s="15" t="s">
        <v>86</v>
      </c>
      <c r="AY443" s="228" t="s">
        <v>233</v>
      </c>
    </row>
    <row r="444" spans="1:65" s="2" customFormat="1" ht="21.75" customHeight="1">
      <c r="A444" s="37"/>
      <c r="B444" s="38"/>
      <c r="C444" s="229" t="s">
        <v>569</v>
      </c>
      <c r="D444" s="229" t="s">
        <v>383</v>
      </c>
      <c r="E444" s="230" t="s">
        <v>570</v>
      </c>
      <c r="F444" s="231" t="s">
        <v>571</v>
      </c>
      <c r="G444" s="232" t="s">
        <v>94</v>
      </c>
      <c r="H444" s="233">
        <v>207.57</v>
      </c>
      <c r="I444" s="234"/>
      <c r="J444" s="235">
        <f>ROUND(I444*H444,2)</f>
        <v>0</v>
      </c>
      <c r="K444" s="231" t="s">
        <v>238</v>
      </c>
      <c r="L444" s="236"/>
      <c r="M444" s="237" t="s">
        <v>32</v>
      </c>
      <c r="N444" s="238" t="s">
        <v>49</v>
      </c>
      <c r="O444" s="67"/>
      <c r="P444" s="187">
        <f>O444*H444</f>
        <v>0</v>
      </c>
      <c r="Q444" s="187">
        <v>0.17599999999999999</v>
      </c>
      <c r="R444" s="187">
        <f>Q444*H444</f>
        <v>36.532319999999999</v>
      </c>
      <c r="S444" s="187">
        <v>0</v>
      </c>
      <c r="T444" s="188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189" t="s">
        <v>273</v>
      </c>
      <c r="AT444" s="189" t="s">
        <v>383</v>
      </c>
      <c r="AU444" s="189" t="s">
        <v>88</v>
      </c>
      <c r="AY444" s="19" t="s">
        <v>233</v>
      </c>
      <c r="BE444" s="190">
        <f>IF(N444="základní",J444,0)</f>
        <v>0</v>
      </c>
      <c r="BF444" s="190">
        <f>IF(N444="snížená",J444,0)</f>
        <v>0</v>
      </c>
      <c r="BG444" s="190">
        <f>IF(N444="zákl. přenesená",J444,0)</f>
        <v>0</v>
      </c>
      <c r="BH444" s="190">
        <f>IF(N444="sníž. přenesená",J444,0)</f>
        <v>0</v>
      </c>
      <c r="BI444" s="190">
        <f>IF(N444="nulová",J444,0)</f>
        <v>0</v>
      </c>
      <c r="BJ444" s="19" t="s">
        <v>86</v>
      </c>
      <c r="BK444" s="190">
        <f>ROUND(I444*H444,2)</f>
        <v>0</v>
      </c>
      <c r="BL444" s="19" t="s">
        <v>239</v>
      </c>
      <c r="BM444" s="189" t="s">
        <v>572</v>
      </c>
    </row>
    <row r="445" spans="1:65" s="14" customFormat="1">
      <c r="B445" s="207"/>
      <c r="C445" s="208"/>
      <c r="D445" s="198" t="s">
        <v>243</v>
      </c>
      <c r="E445" s="209" t="s">
        <v>32</v>
      </c>
      <c r="F445" s="210" t="s">
        <v>107</v>
      </c>
      <c r="G445" s="208"/>
      <c r="H445" s="211">
        <v>203.5</v>
      </c>
      <c r="I445" s="212"/>
      <c r="J445" s="208"/>
      <c r="K445" s="208"/>
      <c r="L445" s="213"/>
      <c r="M445" s="214"/>
      <c r="N445" s="215"/>
      <c r="O445" s="215"/>
      <c r="P445" s="215"/>
      <c r="Q445" s="215"/>
      <c r="R445" s="215"/>
      <c r="S445" s="215"/>
      <c r="T445" s="216"/>
      <c r="AT445" s="217" t="s">
        <v>243</v>
      </c>
      <c r="AU445" s="217" t="s">
        <v>88</v>
      </c>
      <c r="AV445" s="14" t="s">
        <v>88</v>
      </c>
      <c r="AW445" s="14" t="s">
        <v>39</v>
      </c>
      <c r="AX445" s="14" t="s">
        <v>86</v>
      </c>
      <c r="AY445" s="217" t="s">
        <v>233</v>
      </c>
    </row>
    <row r="446" spans="1:65" s="14" customFormat="1">
      <c r="B446" s="207"/>
      <c r="C446" s="208"/>
      <c r="D446" s="198" t="s">
        <v>243</v>
      </c>
      <c r="E446" s="208"/>
      <c r="F446" s="210" t="s">
        <v>573</v>
      </c>
      <c r="G446" s="208"/>
      <c r="H446" s="211">
        <v>207.57</v>
      </c>
      <c r="I446" s="212"/>
      <c r="J446" s="208"/>
      <c r="K446" s="208"/>
      <c r="L446" s="213"/>
      <c r="M446" s="214"/>
      <c r="N446" s="215"/>
      <c r="O446" s="215"/>
      <c r="P446" s="215"/>
      <c r="Q446" s="215"/>
      <c r="R446" s="215"/>
      <c r="S446" s="215"/>
      <c r="T446" s="216"/>
      <c r="AT446" s="217" t="s">
        <v>243</v>
      </c>
      <c r="AU446" s="217" t="s">
        <v>88</v>
      </c>
      <c r="AV446" s="14" t="s">
        <v>88</v>
      </c>
      <c r="AW446" s="14" t="s">
        <v>4</v>
      </c>
      <c r="AX446" s="14" t="s">
        <v>86</v>
      </c>
      <c r="AY446" s="217" t="s">
        <v>233</v>
      </c>
    </row>
    <row r="447" spans="1:65" s="2" customFormat="1" ht="21.75" customHeight="1">
      <c r="A447" s="37"/>
      <c r="B447" s="38"/>
      <c r="C447" s="229" t="s">
        <v>574</v>
      </c>
      <c r="D447" s="229" t="s">
        <v>383</v>
      </c>
      <c r="E447" s="230" t="s">
        <v>575</v>
      </c>
      <c r="F447" s="231" t="s">
        <v>576</v>
      </c>
      <c r="G447" s="232" t="s">
        <v>94</v>
      </c>
      <c r="H447" s="233">
        <v>35.445</v>
      </c>
      <c r="I447" s="234"/>
      <c r="J447" s="235">
        <f>ROUND(I447*H447,2)</f>
        <v>0</v>
      </c>
      <c r="K447" s="231" t="s">
        <v>238</v>
      </c>
      <c r="L447" s="236"/>
      <c r="M447" s="237" t="s">
        <v>32</v>
      </c>
      <c r="N447" s="238" t="s">
        <v>49</v>
      </c>
      <c r="O447" s="67"/>
      <c r="P447" s="187">
        <f>O447*H447</f>
        <v>0</v>
      </c>
      <c r="Q447" s="187">
        <v>0.17599999999999999</v>
      </c>
      <c r="R447" s="187">
        <f>Q447*H447</f>
        <v>6.2383199999999999</v>
      </c>
      <c r="S447" s="187">
        <v>0</v>
      </c>
      <c r="T447" s="188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189" t="s">
        <v>273</v>
      </c>
      <c r="AT447" s="189" t="s">
        <v>383</v>
      </c>
      <c r="AU447" s="189" t="s">
        <v>88</v>
      </c>
      <c r="AY447" s="19" t="s">
        <v>233</v>
      </c>
      <c r="BE447" s="190">
        <f>IF(N447="základní",J447,0)</f>
        <v>0</v>
      </c>
      <c r="BF447" s="190">
        <f>IF(N447="snížená",J447,0)</f>
        <v>0</v>
      </c>
      <c r="BG447" s="190">
        <f>IF(N447="zákl. přenesená",J447,0)</f>
        <v>0</v>
      </c>
      <c r="BH447" s="190">
        <f>IF(N447="sníž. přenesená",J447,0)</f>
        <v>0</v>
      </c>
      <c r="BI447" s="190">
        <f>IF(N447="nulová",J447,0)</f>
        <v>0</v>
      </c>
      <c r="BJ447" s="19" t="s">
        <v>86</v>
      </c>
      <c r="BK447" s="190">
        <f>ROUND(I447*H447,2)</f>
        <v>0</v>
      </c>
      <c r="BL447" s="19" t="s">
        <v>239</v>
      </c>
      <c r="BM447" s="189" t="s">
        <v>577</v>
      </c>
    </row>
    <row r="448" spans="1:65" s="14" customFormat="1">
      <c r="B448" s="207"/>
      <c r="C448" s="208"/>
      <c r="D448" s="198" t="s">
        <v>243</v>
      </c>
      <c r="E448" s="209" t="s">
        <v>32</v>
      </c>
      <c r="F448" s="210" t="s">
        <v>104</v>
      </c>
      <c r="G448" s="208"/>
      <c r="H448" s="211">
        <v>34.75</v>
      </c>
      <c r="I448" s="212"/>
      <c r="J448" s="208"/>
      <c r="K448" s="208"/>
      <c r="L448" s="213"/>
      <c r="M448" s="214"/>
      <c r="N448" s="215"/>
      <c r="O448" s="215"/>
      <c r="P448" s="215"/>
      <c r="Q448" s="215"/>
      <c r="R448" s="215"/>
      <c r="S448" s="215"/>
      <c r="T448" s="216"/>
      <c r="AT448" s="217" t="s">
        <v>243</v>
      </c>
      <c r="AU448" s="217" t="s">
        <v>88</v>
      </c>
      <c r="AV448" s="14" t="s">
        <v>88</v>
      </c>
      <c r="AW448" s="14" t="s">
        <v>39</v>
      </c>
      <c r="AX448" s="14" t="s">
        <v>86</v>
      </c>
      <c r="AY448" s="217" t="s">
        <v>233</v>
      </c>
    </row>
    <row r="449" spans="1:65" s="14" customFormat="1">
      <c r="B449" s="207"/>
      <c r="C449" s="208"/>
      <c r="D449" s="198" t="s">
        <v>243</v>
      </c>
      <c r="E449" s="208"/>
      <c r="F449" s="210" t="s">
        <v>578</v>
      </c>
      <c r="G449" s="208"/>
      <c r="H449" s="211">
        <v>35.445</v>
      </c>
      <c r="I449" s="212"/>
      <c r="J449" s="208"/>
      <c r="K449" s="208"/>
      <c r="L449" s="213"/>
      <c r="M449" s="214"/>
      <c r="N449" s="215"/>
      <c r="O449" s="215"/>
      <c r="P449" s="215"/>
      <c r="Q449" s="215"/>
      <c r="R449" s="215"/>
      <c r="S449" s="215"/>
      <c r="T449" s="216"/>
      <c r="AT449" s="217" t="s">
        <v>243</v>
      </c>
      <c r="AU449" s="217" t="s">
        <v>88</v>
      </c>
      <c r="AV449" s="14" t="s">
        <v>88</v>
      </c>
      <c r="AW449" s="14" t="s">
        <v>4</v>
      </c>
      <c r="AX449" s="14" t="s">
        <v>86</v>
      </c>
      <c r="AY449" s="217" t="s">
        <v>233</v>
      </c>
    </row>
    <row r="450" spans="1:65" s="2" customFormat="1" ht="24.15" customHeight="1">
      <c r="A450" s="37"/>
      <c r="B450" s="38"/>
      <c r="C450" s="229" t="s">
        <v>579</v>
      </c>
      <c r="D450" s="229" t="s">
        <v>383</v>
      </c>
      <c r="E450" s="230" t="s">
        <v>580</v>
      </c>
      <c r="F450" s="231" t="s">
        <v>581</v>
      </c>
      <c r="G450" s="232" t="s">
        <v>94</v>
      </c>
      <c r="H450" s="233">
        <v>8.5269999999999992</v>
      </c>
      <c r="I450" s="234"/>
      <c r="J450" s="235">
        <f>ROUND(I450*H450,2)</f>
        <v>0</v>
      </c>
      <c r="K450" s="231" t="s">
        <v>238</v>
      </c>
      <c r="L450" s="236"/>
      <c r="M450" s="237" t="s">
        <v>32</v>
      </c>
      <c r="N450" s="238" t="s">
        <v>49</v>
      </c>
      <c r="O450" s="67"/>
      <c r="P450" s="187">
        <f>O450*H450</f>
        <v>0</v>
      </c>
      <c r="Q450" s="187">
        <v>0.17499999999999999</v>
      </c>
      <c r="R450" s="187">
        <f>Q450*H450</f>
        <v>1.4922249999999997</v>
      </c>
      <c r="S450" s="187">
        <v>0</v>
      </c>
      <c r="T450" s="188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189" t="s">
        <v>273</v>
      </c>
      <c r="AT450" s="189" t="s">
        <v>383</v>
      </c>
      <c r="AU450" s="189" t="s">
        <v>88</v>
      </c>
      <c r="AY450" s="19" t="s">
        <v>233</v>
      </c>
      <c r="BE450" s="190">
        <f>IF(N450="základní",J450,0)</f>
        <v>0</v>
      </c>
      <c r="BF450" s="190">
        <f>IF(N450="snížená",J450,0)</f>
        <v>0</v>
      </c>
      <c r="BG450" s="190">
        <f>IF(N450="zákl. přenesená",J450,0)</f>
        <v>0</v>
      </c>
      <c r="BH450" s="190">
        <f>IF(N450="sníž. přenesená",J450,0)</f>
        <v>0</v>
      </c>
      <c r="BI450" s="190">
        <f>IF(N450="nulová",J450,0)</f>
        <v>0</v>
      </c>
      <c r="BJ450" s="19" t="s">
        <v>86</v>
      </c>
      <c r="BK450" s="190">
        <f>ROUND(I450*H450,2)</f>
        <v>0</v>
      </c>
      <c r="BL450" s="19" t="s">
        <v>239</v>
      </c>
      <c r="BM450" s="189" t="s">
        <v>582</v>
      </c>
    </row>
    <row r="451" spans="1:65" s="14" customFormat="1">
      <c r="B451" s="207"/>
      <c r="C451" s="208"/>
      <c r="D451" s="198" t="s">
        <v>243</v>
      </c>
      <c r="E451" s="209" t="s">
        <v>32</v>
      </c>
      <c r="F451" s="210" t="s">
        <v>124</v>
      </c>
      <c r="G451" s="208"/>
      <c r="H451" s="211">
        <v>8.36</v>
      </c>
      <c r="I451" s="212"/>
      <c r="J451" s="208"/>
      <c r="K451" s="208"/>
      <c r="L451" s="213"/>
      <c r="M451" s="214"/>
      <c r="N451" s="215"/>
      <c r="O451" s="215"/>
      <c r="P451" s="215"/>
      <c r="Q451" s="215"/>
      <c r="R451" s="215"/>
      <c r="S451" s="215"/>
      <c r="T451" s="216"/>
      <c r="AT451" s="217" t="s">
        <v>243</v>
      </c>
      <c r="AU451" s="217" t="s">
        <v>88</v>
      </c>
      <c r="AV451" s="14" t="s">
        <v>88</v>
      </c>
      <c r="AW451" s="14" t="s">
        <v>39</v>
      </c>
      <c r="AX451" s="14" t="s">
        <v>86</v>
      </c>
      <c r="AY451" s="217" t="s">
        <v>233</v>
      </c>
    </row>
    <row r="452" spans="1:65" s="14" customFormat="1">
      <c r="B452" s="207"/>
      <c r="C452" s="208"/>
      <c r="D452" s="198" t="s">
        <v>243</v>
      </c>
      <c r="E452" s="208"/>
      <c r="F452" s="210" t="s">
        <v>583</v>
      </c>
      <c r="G452" s="208"/>
      <c r="H452" s="211">
        <v>8.5269999999999992</v>
      </c>
      <c r="I452" s="212"/>
      <c r="J452" s="208"/>
      <c r="K452" s="208"/>
      <c r="L452" s="213"/>
      <c r="M452" s="214"/>
      <c r="N452" s="215"/>
      <c r="O452" s="215"/>
      <c r="P452" s="215"/>
      <c r="Q452" s="215"/>
      <c r="R452" s="215"/>
      <c r="S452" s="215"/>
      <c r="T452" s="216"/>
      <c r="AT452" s="217" t="s">
        <v>243</v>
      </c>
      <c r="AU452" s="217" t="s">
        <v>88</v>
      </c>
      <c r="AV452" s="14" t="s">
        <v>88</v>
      </c>
      <c r="AW452" s="14" t="s">
        <v>4</v>
      </c>
      <c r="AX452" s="14" t="s">
        <v>86</v>
      </c>
      <c r="AY452" s="217" t="s">
        <v>233</v>
      </c>
    </row>
    <row r="453" spans="1:65" s="2" customFormat="1" ht="21.75" customHeight="1">
      <c r="A453" s="37"/>
      <c r="B453" s="38"/>
      <c r="C453" s="229" t="s">
        <v>584</v>
      </c>
      <c r="D453" s="229" t="s">
        <v>383</v>
      </c>
      <c r="E453" s="230" t="s">
        <v>585</v>
      </c>
      <c r="F453" s="231" t="s">
        <v>586</v>
      </c>
      <c r="G453" s="232" t="s">
        <v>94</v>
      </c>
      <c r="H453" s="233">
        <v>3.1819999999999999</v>
      </c>
      <c r="I453" s="234"/>
      <c r="J453" s="235">
        <f>ROUND(I453*H453,2)</f>
        <v>0</v>
      </c>
      <c r="K453" s="231" t="s">
        <v>503</v>
      </c>
      <c r="L453" s="236"/>
      <c r="M453" s="237" t="s">
        <v>32</v>
      </c>
      <c r="N453" s="238" t="s">
        <v>49</v>
      </c>
      <c r="O453" s="67"/>
      <c r="P453" s="187">
        <f>O453*H453</f>
        <v>0</v>
      </c>
      <c r="Q453" s="187">
        <v>0.16600000000000001</v>
      </c>
      <c r="R453" s="187">
        <f>Q453*H453</f>
        <v>0.52821200000000001</v>
      </c>
      <c r="S453" s="187">
        <v>0</v>
      </c>
      <c r="T453" s="188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89" t="s">
        <v>273</v>
      </c>
      <c r="AT453" s="189" t="s">
        <v>383</v>
      </c>
      <c r="AU453" s="189" t="s">
        <v>88</v>
      </c>
      <c r="AY453" s="19" t="s">
        <v>233</v>
      </c>
      <c r="BE453" s="190">
        <f>IF(N453="základní",J453,0)</f>
        <v>0</v>
      </c>
      <c r="BF453" s="190">
        <f>IF(N453="snížená",J453,0)</f>
        <v>0</v>
      </c>
      <c r="BG453" s="190">
        <f>IF(N453="zákl. přenesená",J453,0)</f>
        <v>0</v>
      </c>
      <c r="BH453" s="190">
        <f>IF(N453="sníž. přenesená",J453,0)</f>
        <v>0</v>
      </c>
      <c r="BI453" s="190">
        <f>IF(N453="nulová",J453,0)</f>
        <v>0</v>
      </c>
      <c r="BJ453" s="19" t="s">
        <v>86</v>
      </c>
      <c r="BK453" s="190">
        <f>ROUND(I453*H453,2)</f>
        <v>0</v>
      </c>
      <c r="BL453" s="19" t="s">
        <v>239</v>
      </c>
      <c r="BM453" s="189" t="s">
        <v>587</v>
      </c>
    </row>
    <row r="454" spans="1:65" s="14" customFormat="1">
      <c r="B454" s="207"/>
      <c r="C454" s="208"/>
      <c r="D454" s="198" t="s">
        <v>243</v>
      </c>
      <c r="E454" s="209" t="s">
        <v>32</v>
      </c>
      <c r="F454" s="210" t="s">
        <v>127</v>
      </c>
      <c r="G454" s="208"/>
      <c r="H454" s="211">
        <v>3.12</v>
      </c>
      <c r="I454" s="212"/>
      <c r="J454" s="208"/>
      <c r="K454" s="208"/>
      <c r="L454" s="213"/>
      <c r="M454" s="214"/>
      <c r="N454" s="215"/>
      <c r="O454" s="215"/>
      <c r="P454" s="215"/>
      <c r="Q454" s="215"/>
      <c r="R454" s="215"/>
      <c r="S454" s="215"/>
      <c r="T454" s="216"/>
      <c r="AT454" s="217" t="s">
        <v>243</v>
      </c>
      <c r="AU454" s="217" t="s">
        <v>88</v>
      </c>
      <c r="AV454" s="14" t="s">
        <v>88</v>
      </c>
      <c r="AW454" s="14" t="s">
        <v>39</v>
      </c>
      <c r="AX454" s="14" t="s">
        <v>86</v>
      </c>
      <c r="AY454" s="217" t="s">
        <v>233</v>
      </c>
    </row>
    <row r="455" spans="1:65" s="14" customFormat="1">
      <c r="B455" s="207"/>
      <c r="C455" s="208"/>
      <c r="D455" s="198" t="s">
        <v>243</v>
      </c>
      <c r="E455" s="208"/>
      <c r="F455" s="210" t="s">
        <v>588</v>
      </c>
      <c r="G455" s="208"/>
      <c r="H455" s="211">
        <v>3.1819999999999999</v>
      </c>
      <c r="I455" s="212"/>
      <c r="J455" s="208"/>
      <c r="K455" s="208"/>
      <c r="L455" s="213"/>
      <c r="M455" s="214"/>
      <c r="N455" s="215"/>
      <c r="O455" s="215"/>
      <c r="P455" s="215"/>
      <c r="Q455" s="215"/>
      <c r="R455" s="215"/>
      <c r="S455" s="215"/>
      <c r="T455" s="216"/>
      <c r="AT455" s="217" t="s">
        <v>243</v>
      </c>
      <c r="AU455" s="217" t="s">
        <v>88</v>
      </c>
      <c r="AV455" s="14" t="s">
        <v>88</v>
      </c>
      <c r="AW455" s="14" t="s">
        <v>4</v>
      </c>
      <c r="AX455" s="14" t="s">
        <v>86</v>
      </c>
      <c r="AY455" s="217" t="s">
        <v>233</v>
      </c>
    </row>
    <row r="456" spans="1:65" s="12" customFormat="1" ht="22.8" customHeight="1">
      <c r="B456" s="162"/>
      <c r="C456" s="163"/>
      <c r="D456" s="164" t="s">
        <v>77</v>
      </c>
      <c r="E456" s="176" t="s">
        <v>273</v>
      </c>
      <c r="F456" s="176" t="s">
        <v>589</v>
      </c>
      <c r="G456" s="163"/>
      <c r="H456" s="163"/>
      <c r="I456" s="166"/>
      <c r="J456" s="177">
        <f>BK456</f>
        <v>0</v>
      </c>
      <c r="K456" s="163"/>
      <c r="L456" s="168"/>
      <c r="M456" s="169"/>
      <c r="N456" s="170"/>
      <c r="O456" s="170"/>
      <c r="P456" s="171">
        <f>SUM(P457:P555)</f>
        <v>0</v>
      </c>
      <c r="Q456" s="170"/>
      <c r="R456" s="171">
        <f>SUM(R457:R555)</f>
        <v>4.0240139999999993</v>
      </c>
      <c r="S456" s="170"/>
      <c r="T456" s="172">
        <f>SUM(T457:T555)</f>
        <v>0.67023999999999995</v>
      </c>
      <c r="AR456" s="173" t="s">
        <v>86</v>
      </c>
      <c r="AT456" s="174" t="s">
        <v>77</v>
      </c>
      <c r="AU456" s="174" t="s">
        <v>86</v>
      </c>
      <c r="AY456" s="173" t="s">
        <v>233</v>
      </c>
      <c r="BK456" s="175">
        <f>SUM(BK457:BK555)</f>
        <v>0</v>
      </c>
    </row>
    <row r="457" spans="1:65" s="2" customFormat="1" ht="33" customHeight="1">
      <c r="A457" s="37"/>
      <c r="B457" s="38"/>
      <c r="C457" s="178" t="s">
        <v>590</v>
      </c>
      <c r="D457" s="178" t="s">
        <v>235</v>
      </c>
      <c r="E457" s="179" t="s">
        <v>591</v>
      </c>
      <c r="F457" s="180" t="s">
        <v>592</v>
      </c>
      <c r="G457" s="181" t="s">
        <v>144</v>
      </c>
      <c r="H457" s="182">
        <v>18.68</v>
      </c>
      <c r="I457" s="183"/>
      <c r="J457" s="184">
        <f>ROUND(I457*H457,2)</f>
        <v>0</v>
      </c>
      <c r="K457" s="180" t="s">
        <v>238</v>
      </c>
      <c r="L457" s="42"/>
      <c r="M457" s="185" t="s">
        <v>32</v>
      </c>
      <c r="N457" s="186" t="s">
        <v>49</v>
      </c>
      <c r="O457" s="67"/>
      <c r="P457" s="187">
        <f>O457*H457</f>
        <v>0</v>
      </c>
      <c r="Q457" s="187">
        <v>1.0000000000000001E-5</v>
      </c>
      <c r="R457" s="187">
        <f>Q457*H457</f>
        <v>1.8680000000000001E-4</v>
      </c>
      <c r="S457" s="187">
        <v>0</v>
      </c>
      <c r="T457" s="188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189" t="s">
        <v>239</v>
      </c>
      <c r="AT457" s="189" t="s">
        <v>235</v>
      </c>
      <c r="AU457" s="189" t="s">
        <v>88</v>
      </c>
      <c r="AY457" s="19" t="s">
        <v>233</v>
      </c>
      <c r="BE457" s="190">
        <f>IF(N457="základní",J457,0)</f>
        <v>0</v>
      </c>
      <c r="BF457" s="190">
        <f>IF(N457="snížená",J457,0)</f>
        <v>0</v>
      </c>
      <c r="BG457" s="190">
        <f>IF(N457="zákl. přenesená",J457,0)</f>
        <v>0</v>
      </c>
      <c r="BH457" s="190">
        <f>IF(N457="sníž. přenesená",J457,0)</f>
        <v>0</v>
      </c>
      <c r="BI457" s="190">
        <f>IF(N457="nulová",J457,0)</f>
        <v>0</v>
      </c>
      <c r="BJ457" s="19" t="s">
        <v>86</v>
      </c>
      <c r="BK457" s="190">
        <f>ROUND(I457*H457,2)</f>
        <v>0</v>
      </c>
      <c r="BL457" s="19" t="s">
        <v>239</v>
      </c>
      <c r="BM457" s="189" t="s">
        <v>593</v>
      </c>
    </row>
    <row r="458" spans="1:65" s="2" customFormat="1">
      <c r="A458" s="37"/>
      <c r="B458" s="38"/>
      <c r="C458" s="39"/>
      <c r="D458" s="191" t="s">
        <v>241</v>
      </c>
      <c r="E458" s="39"/>
      <c r="F458" s="192" t="s">
        <v>594</v>
      </c>
      <c r="G458" s="39"/>
      <c r="H458" s="39"/>
      <c r="I458" s="193"/>
      <c r="J458" s="39"/>
      <c r="K458" s="39"/>
      <c r="L458" s="42"/>
      <c r="M458" s="194"/>
      <c r="N458" s="195"/>
      <c r="O458" s="67"/>
      <c r="P458" s="67"/>
      <c r="Q458" s="67"/>
      <c r="R458" s="67"/>
      <c r="S458" s="67"/>
      <c r="T458" s="68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T458" s="19" t="s">
        <v>241</v>
      </c>
      <c r="AU458" s="19" t="s">
        <v>88</v>
      </c>
    </row>
    <row r="459" spans="1:65" s="13" customFormat="1">
      <c r="B459" s="196"/>
      <c r="C459" s="197"/>
      <c r="D459" s="198" t="s">
        <v>243</v>
      </c>
      <c r="E459" s="199" t="s">
        <v>32</v>
      </c>
      <c r="F459" s="200" t="s">
        <v>244</v>
      </c>
      <c r="G459" s="197"/>
      <c r="H459" s="199" t="s">
        <v>32</v>
      </c>
      <c r="I459" s="201"/>
      <c r="J459" s="197"/>
      <c r="K459" s="197"/>
      <c r="L459" s="202"/>
      <c r="M459" s="203"/>
      <c r="N459" s="204"/>
      <c r="O459" s="204"/>
      <c r="P459" s="204"/>
      <c r="Q459" s="204"/>
      <c r="R459" s="204"/>
      <c r="S459" s="204"/>
      <c r="T459" s="205"/>
      <c r="AT459" s="206" t="s">
        <v>243</v>
      </c>
      <c r="AU459" s="206" t="s">
        <v>88</v>
      </c>
      <c r="AV459" s="13" t="s">
        <v>86</v>
      </c>
      <c r="AW459" s="13" t="s">
        <v>39</v>
      </c>
      <c r="AX459" s="13" t="s">
        <v>78</v>
      </c>
      <c r="AY459" s="206" t="s">
        <v>233</v>
      </c>
    </row>
    <row r="460" spans="1:65" s="13" customFormat="1">
      <c r="B460" s="196"/>
      <c r="C460" s="197"/>
      <c r="D460" s="198" t="s">
        <v>243</v>
      </c>
      <c r="E460" s="199" t="s">
        <v>32</v>
      </c>
      <c r="F460" s="200" t="s">
        <v>595</v>
      </c>
      <c r="G460" s="197"/>
      <c r="H460" s="199" t="s">
        <v>32</v>
      </c>
      <c r="I460" s="201"/>
      <c r="J460" s="197"/>
      <c r="K460" s="197"/>
      <c r="L460" s="202"/>
      <c r="M460" s="203"/>
      <c r="N460" s="204"/>
      <c r="O460" s="204"/>
      <c r="P460" s="204"/>
      <c r="Q460" s="204"/>
      <c r="R460" s="204"/>
      <c r="S460" s="204"/>
      <c r="T460" s="205"/>
      <c r="AT460" s="206" t="s">
        <v>243</v>
      </c>
      <c r="AU460" s="206" t="s">
        <v>88</v>
      </c>
      <c r="AV460" s="13" t="s">
        <v>86</v>
      </c>
      <c r="AW460" s="13" t="s">
        <v>39</v>
      </c>
      <c r="AX460" s="13" t="s">
        <v>78</v>
      </c>
      <c r="AY460" s="206" t="s">
        <v>233</v>
      </c>
    </row>
    <row r="461" spans="1:65" s="13" customFormat="1">
      <c r="B461" s="196"/>
      <c r="C461" s="197"/>
      <c r="D461" s="198" t="s">
        <v>243</v>
      </c>
      <c r="E461" s="199" t="s">
        <v>32</v>
      </c>
      <c r="F461" s="200" t="s">
        <v>596</v>
      </c>
      <c r="G461" s="197"/>
      <c r="H461" s="199" t="s">
        <v>32</v>
      </c>
      <c r="I461" s="201"/>
      <c r="J461" s="197"/>
      <c r="K461" s="197"/>
      <c r="L461" s="202"/>
      <c r="M461" s="203"/>
      <c r="N461" s="204"/>
      <c r="O461" s="204"/>
      <c r="P461" s="204"/>
      <c r="Q461" s="204"/>
      <c r="R461" s="204"/>
      <c r="S461" s="204"/>
      <c r="T461" s="205"/>
      <c r="AT461" s="206" t="s">
        <v>243</v>
      </c>
      <c r="AU461" s="206" t="s">
        <v>88</v>
      </c>
      <c r="AV461" s="13" t="s">
        <v>86</v>
      </c>
      <c r="AW461" s="13" t="s">
        <v>39</v>
      </c>
      <c r="AX461" s="13" t="s">
        <v>78</v>
      </c>
      <c r="AY461" s="206" t="s">
        <v>233</v>
      </c>
    </row>
    <row r="462" spans="1:65" s="14" customFormat="1">
      <c r="B462" s="207"/>
      <c r="C462" s="208"/>
      <c r="D462" s="198" t="s">
        <v>243</v>
      </c>
      <c r="E462" s="209" t="s">
        <v>32</v>
      </c>
      <c r="F462" s="210" t="s">
        <v>146</v>
      </c>
      <c r="G462" s="208"/>
      <c r="H462" s="211">
        <v>18.68</v>
      </c>
      <c r="I462" s="212"/>
      <c r="J462" s="208"/>
      <c r="K462" s="208"/>
      <c r="L462" s="213"/>
      <c r="M462" s="214"/>
      <c r="N462" s="215"/>
      <c r="O462" s="215"/>
      <c r="P462" s="215"/>
      <c r="Q462" s="215"/>
      <c r="R462" s="215"/>
      <c r="S462" s="215"/>
      <c r="T462" s="216"/>
      <c r="AT462" s="217" t="s">
        <v>243</v>
      </c>
      <c r="AU462" s="217" t="s">
        <v>88</v>
      </c>
      <c r="AV462" s="14" t="s">
        <v>88</v>
      </c>
      <c r="AW462" s="14" t="s">
        <v>39</v>
      </c>
      <c r="AX462" s="14" t="s">
        <v>78</v>
      </c>
      <c r="AY462" s="217" t="s">
        <v>233</v>
      </c>
    </row>
    <row r="463" spans="1:65" s="15" customFormat="1">
      <c r="B463" s="218"/>
      <c r="C463" s="219"/>
      <c r="D463" s="198" t="s">
        <v>243</v>
      </c>
      <c r="E463" s="220" t="s">
        <v>32</v>
      </c>
      <c r="F463" s="221" t="s">
        <v>245</v>
      </c>
      <c r="G463" s="219"/>
      <c r="H463" s="222">
        <v>18.68</v>
      </c>
      <c r="I463" s="223"/>
      <c r="J463" s="219"/>
      <c r="K463" s="219"/>
      <c r="L463" s="224"/>
      <c r="M463" s="225"/>
      <c r="N463" s="226"/>
      <c r="O463" s="226"/>
      <c r="P463" s="226"/>
      <c r="Q463" s="226"/>
      <c r="R463" s="226"/>
      <c r="S463" s="226"/>
      <c r="T463" s="227"/>
      <c r="AT463" s="228" t="s">
        <v>243</v>
      </c>
      <c r="AU463" s="228" t="s">
        <v>88</v>
      </c>
      <c r="AV463" s="15" t="s">
        <v>239</v>
      </c>
      <c r="AW463" s="15" t="s">
        <v>39</v>
      </c>
      <c r="AX463" s="15" t="s">
        <v>86</v>
      </c>
      <c r="AY463" s="228" t="s">
        <v>233</v>
      </c>
    </row>
    <row r="464" spans="1:65" s="2" customFormat="1" ht="16.5" customHeight="1">
      <c r="A464" s="37"/>
      <c r="B464" s="38"/>
      <c r="C464" s="229" t="s">
        <v>597</v>
      </c>
      <c r="D464" s="229" t="s">
        <v>383</v>
      </c>
      <c r="E464" s="230" t="s">
        <v>598</v>
      </c>
      <c r="F464" s="231" t="s">
        <v>599</v>
      </c>
      <c r="G464" s="232" t="s">
        <v>144</v>
      </c>
      <c r="H464" s="233">
        <v>18.96</v>
      </c>
      <c r="I464" s="234"/>
      <c r="J464" s="235">
        <f>ROUND(I464*H464,2)</f>
        <v>0</v>
      </c>
      <c r="K464" s="231" t="s">
        <v>238</v>
      </c>
      <c r="L464" s="236"/>
      <c r="M464" s="237" t="s">
        <v>32</v>
      </c>
      <c r="N464" s="238" t="s">
        <v>49</v>
      </c>
      <c r="O464" s="67"/>
      <c r="P464" s="187">
        <f>O464*H464</f>
        <v>0</v>
      </c>
      <c r="Q464" s="187">
        <v>3.82E-3</v>
      </c>
      <c r="R464" s="187">
        <f>Q464*H464</f>
        <v>7.2427200000000011E-2</v>
      </c>
      <c r="S464" s="187">
        <v>0</v>
      </c>
      <c r="T464" s="188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189" t="s">
        <v>273</v>
      </c>
      <c r="AT464" s="189" t="s">
        <v>383</v>
      </c>
      <c r="AU464" s="189" t="s">
        <v>88</v>
      </c>
      <c r="AY464" s="19" t="s">
        <v>233</v>
      </c>
      <c r="BE464" s="190">
        <f>IF(N464="základní",J464,0)</f>
        <v>0</v>
      </c>
      <c r="BF464" s="190">
        <f>IF(N464="snížená",J464,0)</f>
        <v>0</v>
      </c>
      <c r="BG464" s="190">
        <f>IF(N464="zákl. přenesená",J464,0)</f>
        <v>0</v>
      </c>
      <c r="BH464" s="190">
        <f>IF(N464="sníž. přenesená",J464,0)</f>
        <v>0</v>
      </c>
      <c r="BI464" s="190">
        <f>IF(N464="nulová",J464,0)</f>
        <v>0</v>
      </c>
      <c r="BJ464" s="19" t="s">
        <v>86</v>
      </c>
      <c r="BK464" s="190">
        <f>ROUND(I464*H464,2)</f>
        <v>0</v>
      </c>
      <c r="BL464" s="19" t="s">
        <v>239</v>
      </c>
      <c r="BM464" s="189" t="s">
        <v>600</v>
      </c>
    </row>
    <row r="465" spans="1:65" s="14" customFormat="1">
      <c r="B465" s="207"/>
      <c r="C465" s="208"/>
      <c r="D465" s="198" t="s">
        <v>243</v>
      </c>
      <c r="E465" s="208"/>
      <c r="F465" s="210" t="s">
        <v>601</v>
      </c>
      <c r="G465" s="208"/>
      <c r="H465" s="211">
        <v>18.96</v>
      </c>
      <c r="I465" s="212"/>
      <c r="J465" s="208"/>
      <c r="K465" s="208"/>
      <c r="L465" s="213"/>
      <c r="M465" s="214"/>
      <c r="N465" s="215"/>
      <c r="O465" s="215"/>
      <c r="P465" s="215"/>
      <c r="Q465" s="215"/>
      <c r="R465" s="215"/>
      <c r="S465" s="215"/>
      <c r="T465" s="216"/>
      <c r="AT465" s="217" t="s">
        <v>243</v>
      </c>
      <c r="AU465" s="217" t="s">
        <v>88</v>
      </c>
      <c r="AV465" s="14" t="s">
        <v>88</v>
      </c>
      <c r="AW465" s="14" t="s">
        <v>4</v>
      </c>
      <c r="AX465" s="14" t="s">
        <v>86</v>
      </c>
      <c r="AY465" s="217" t="s">
        <v>233</v>
      </c>
    </row>
    <row r="466" spans="1:65" s="2" customFormat="1" ht="37.799999999999997" customHeight="1">
      <c r="A466" s="37"/>
      <c r="B466" s="38"/>
      <c r="C466" s="178" t="s">
        <v>602</v>
      </c>
      <c r="D466" s="178" t="s">
        <v>235</v>
      </c>
      <c r="E466" s="179" t="s">
        <v>603</v>
      </c>
      <c r="F466" s="180" t="s">
        <v>604</v>
      </c>
      <c r="G466" s="181" t="s">
        <v>141</v>
      </c>
      <c r="H466" s="182">
        <v>4</v>
      </c>
      <c r="I466" s="183"/>
      <c r="J466" s="184">
        <f>ROUND(I466*H466,2)</f>
        <v>0</v>
      </c>
      <c r="K466" s="180" t="s">
        <v>238</v>
      </c>
      <c r="L466" s="42"/>
      <c r="M466" s="185" t="s">
        <v>32</v>
      </c>
      <c r="N466" s="186" t="s">
        <v>49</v>
      </c>
      <c r="O466" s="67"/>
      <c r="P466" s="187">
        <f>O466*H466</f>
        <v>0</v>
      </c>
      <c r="Q466" s="187">
        <v>0</v>
      </c>
      <c r="R466" s="187">
        <f>Q466*H466</f>
        <v>0</v>
      </c>
      <c r="S466" s="187">
        <v>0</v>
      </c>
      <c r="T466" s="188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189" t="s">
        <v>239</v>
      </c>
      <c r="AT466" s="189" t="s">
        <v>235</v>
      </c>
      <c r="AU466" s="189" t="s">
        <v>88</v>
      </c>
      <c r="AY466" s="19" t="s">
        <v>233</v>
      </c>
      <c r="BE466" s="190">
        <f>IF(N466="základní",J466,0)</f>
        <v>0</v>
      </c>
      <c r="BF466" s="190">
        <f>IF(N466="snížená",J466,0)</f>
        <v>0</v>
      </c>
      <c r="BG466" s="190">
        <f>IF(N466="zákl. přenesená",J466,0)</f>
        <v>0</v>
      </c>
      <c r="BH466" s="190">
        <f>IF(N466="sníž. přenesená",J466,0)</f>
        <v>0</v>
      </c>
      <c r="BI466" s="190">
        <f>IF(N466="nulová",J466,0)</f>
        <v>0</v>
      </c>
      <c r="BJ466" s="19" t="s">
        <v>86</v>
      </c>
      <c r="BK466" s="190">
        <f>ROUND(I466*H466,2)</f>
        <v>0</v>
      </c>
      <c r="BL466" s="19" t="s">
        <v>239</v>
      </c>
      <c r="BM466" s="189" t="s">
        <v>605</v>
      </c>
    </row>
    <row r="467" spans="1:65" s="2" customFormat="1">
      <c r="A467" s="37"/>
      <c r="B467" s="38"/>
      <c r="C467" s="39"/>
      <c r="D467" s="191" t="s">
        <v>241</v>
      </c>
      <c r="E467" s="39"/>
      <c r="F467" s="192" t="s">
        <v>606</v>
      </c>
      <c r="G467" s="39"/>
      <c r="H467" s="39"/>
      <c r="I467" s="193"/>
      <c r="J467" s="39"/>
      <c r="K467" s="39"/>
      <c r="L467" s="42"/>
      <c r="M467" s="194"/>
      <c r="N467" s="195"/>
      <c r="O467" s="67"/>
      <c r="P467" s="67"/>
      <c r="Q467" s="67"/>
      <c r="R467" s="67"/>
      <c r="S467" s="67"/>
      <c r="T467" s="68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19" t="s">
        <v>241</v>
      </c>
      <c r="AU467" s="19" t="s">
        <v>88</v>
      </c>
    </row>
    <row r="468" spans="1:65" s="13" customFormat="1">
      <c r="B468" s="196"/>
      <c r="C468" s="197"/>
      <c r="D468" s="198" t="s">
        <v>243</v>
      </c>
      <c r="E468" s="199" t="s">
        <v>32</v>
      </c>
      <c r="F468" s="200" t="s">
        <v>244</v>
      </c>
      <c r="G468" s="197"/>
      <c r="H468" s="199" t="s">
        <v>32</v>
      </c>
      <c r="I468" s="201"/>
      <c r="J468" s="197"/>
      <c r="K468" s="197"/>
      <c r="L468" s="202"/>
      <c r="M468" s="203"/>
      <c r="N468" s="204"/>
      <c r="O468" s="204"/>
      <c r="P468" s="204"/>
      <c r="Q468" s="204"/>
      <c r="R468" s="204"/>
      <c r="S468" s="204"/>
      <c r="T468" s="205"/>
      <c r="AT468" s="206" t="s">
        <v>243</v>
      </c>
      <c r="AU468" s="206" t="s">
        <v>88</v>
      </c>
      <c r="AV468" s="13" t="s">
        <v>86</v>
      </c>
      <c r="AW468" s="13" t="s">
        <v>39</v>
      </c>
      <c r="AX468" s="13" t="s">
        <v>78</v>
      </c>
      <c r="AY468" s="206" t="s">
        <v>233</v>
      </c>
    </row>
    <row r="469" spans="1:65" s="13" customFormat="1">
      <c r="B469" s="196"/>
      <c r="C469" s="197"/>
      <c r="D469" s="198" t="s">
        <v>243</v>
      </c>
      <c r="E469" s="199" t="s">
        <v>32</v>
      </c>
      <c r="F469" s="200" t="s">
        <v>595</v>
      </c>
      <c r="G469" s="197"/>
      <c r="H469" s="199" t="s">
        <v>32</v>
      </c>
      <c r="I469" s="201"/>
      <c r="J469" s="197"/>
      <c r="K469" s="197"/>
      <c r="L469" s="202"/>
      <c r="M469" s="203"/>
      <c r="N469" s="204"/>
      <c r="O469" s="204"/>
      <c r="P469" s="204"/>
      <c r="Q469" s="204"/>
      <c r="R469" s="204"/>
      <c r="S469" s="204"/>
      <c r="T469" s="205"/>
      <c r="AT469" s="206" t="s">
        <v>243</v>
      </c>
      <c r="AU469" s="206" t="s">
        <v>88</v>
      </c>
      <c r="AV469" s="13" t="s">
        <v>86</v>
      </c>
      <c r="AW469" s="13" t="s">
        <v>39</v>
      </c>
      <c r="AX469" s="13" t="s">
        <v>78</v>
      </c>
      <c r="AY469" s="206" t="s">
        <v>233</v>
      </c>
    </row>
    <row r="470" spans="1:65" s="13" customFormat="1">
      <c r="B470" s="196"/>
      <c r="C470" s="197"/>
      <c r="D470" s="198" t="s">
        <v>243</v>
      </c>
      <c r="E470" s="199" t="s">
        <v>32</v>
      </c>
      <c r="F470" s="200" t="s">
        <v>596</v>
      </c>
      <c r="G470" s="197"/>
      <c r="H470" s="199" t="s">
        <v>32</v>
      </c>
      <c r="I470" s="201"/>
      <c r="J470" s="197"/>
      <c r="K470" s="197"/>
      <c r="L470" s="202"/>
      <c r="M470" s="203"/>
      <c r="N470" s="204"/>
      <c r="O470" s="204"/>
      <c r="P470" s="204"/>
      <c r="Q470" s="204"/>
      <c r="R470" s="204"/>
      <c r="S470" s="204"/>
      <c r="T470" s="205"/>
      <c r="AT470" s="206" t="s">
        <v>243</v>
      </c>
      <c r="AU470" s="206" t="s">
        <v>88</v>
      </c>
      <c r="AV470" s="13" t="s">
        <v>86</v>
      </c>
      <c r="AW470" s="13" t="s">
        <v>39</v>
      </c>
      <c r="AX470" s="13" t="s">
        <v>78</v>
      </c>
      <c r="AY470" s="206" t="s">
        <v>233</v>
      </c>
    </row>
    <row r="471" spans="1:65" s="14" customFormat="1">
      <c r="B471" s="207"/>
      <c r="C471" s="208"/>
      <c r="D471" s="198" t="s">
        <v>243</v>
      </c>
      <c r="E471" s="209" t="s">
        <v>32</v>
      </c>
      <c r="F471" s="210" t="s">
        <v>139</v>
      </c>
      <c r="G471" s="208"/>
      <c r="H471" s="211">
        <v>2</v>
      </c>
      <c r="I471" s="212"/>
      <c r="J471" s="208"/>
      <c r="K471" s="208"/>
      <c r="L471" s="213"/>
      <c r="M471" s="214"/>
      <c r="N471" s="215"/>
      <c r="O471" s="215"/>
      <c r="P471" s="215"/>
      <c r="Q471" s="215"/>
      <c r="R471" s="215"/>
      <c r="S471" s="215"/>
      <c r="T471" s="216"/>
      <c r="AT471" s="217" t="s">
        <v>243</v>
      </c>
      <c r="AU471" s="217" t="s">
        <v>88</v>
      </c>
      <c r="AV471" s="14" t="s">
        <v>88</v>
      </c>
      <c r="AW471" s="14" t="s">
        <v>39</v>
      </c>
      <c r="AX471" s="14" t="s">
        <v>78</v>
      </c>
      <c r="AY471" s="217" t="s">
        <v>233</v>
      </c>
    </row>
    <row r="472" spans="1:65" s="13" customFormat="1">
      <c r="B472" s="196"/>
      <c r="C472" s="197"/>
      <c r="D472" s="198" t="s">
        <v>243</v>
      </c>
      <c r="E472" s="199" t="s">
        <v>32</v>
      </c>
      <c r="F472" s="200" t="s">
        <v>607</v>
      </c>
      <c r="G472" s="197"/>
      <c r="H472" s="199" t="s">
        <v>32</v>
      </c>
      <c r="I472" s="201"/>
      <c r="J472" s="197"/>
      <c r="K472" s="197"/>
      <c r="L472" s="202"/>
      <c r="M472" s="203"/>
      <c r="N472" s="204"/>
      <c r="O472" s="204"/>
      <c r="P472" s="204"/>
      <c r="Q472" s="204"/>
      <c r="R472" s="204"/>
      <c r="S472" s="204"/>
      <c r="T472" s="205"/>
      <c r="AT472" s="206" t="s">
        <v>243</v>
      </c>
      <c r="AU472" s="206" t="s">
        <v>88</v>
      </c>
      <c r="AV472" s="13" t="s">
        <v>86</v>
      </c>
      <c r="AW472" s="13" t="s">
        <v>39</v>
      </c>
      <c r="AX472" s="13" t="s">
        <v>78</v>
      </c>
      <c r="AY472" s="206" t="s">
        <v>233</v>
      </c>
    </row>
    <row r="473" spans="1:65" s="14" customFormat="1">
      <c r="B473" s="207"/>
      <c r="C473" s="208"/>
      <c r="D473" s="198" t="s">
        <v>243</v>
      </c>
      <c r="E473" s="209" t="s">
        <v>32</v>
      </c>
      <c r="F473" s="210" t="s">
        <v>608</v>
      </c>
      <c r="G473" s="208"/>
      <c r="H473" s="211">
        <v>2</v>
      </c>
      <c r="I473" s="212"/>
      <c r="J473" s="208"/>
      <c r="K473" s="208"/>
      <c r="L473" s="213"/>
      <c r="M473" s="214"/>
      <c r="N473" s="215"/>
      <c r="O473" s="215"/>
      <c r="P473" s="215"/>
      <c r="Q473" s="215"/>
      <c r="R473" s="215"/>
      <c r="S473" s="215"/>
      <c r="T473" s="216"/>
      <c r="AT473" s="217" t="s">
        <v>243</v>
      </c>
      <c r="AU473" s="217" t="s">
        <v>88</v>
      </c>
      <c r="AV473" s="14" t="s">
        <v>88</v>
      </c>
      <c r="AW473" s="14" t="s">
        <v>39</v>
      </c>
      <c r="AX473" s="14" t="s">
        <v>78</v>
      </c>
      <c r="AY473" s="217" t="s">
        <v>233</v>
      </c>
    </row>
    <row r="474" spans="1:65" s="15" customFormat="1">
      <c r="B474" s="218"/>
      <c r="C474" s="219"/>
      <c r="D474" s="198" t="s">
        <v>243</v>
      </c>
      <c r="E474" s="220" t="s">
        <v>32</v>
      </c>
      <c r="F474" s="221" t="s">
        <v>245</v>
      </c>
      <c r="G474" s="219"/>
      <c r="H474" s="222">
        <v>4</v>
      </c>
      <c r="I474" s="223"/>
      <c r="J474" s="219"/>
      <c r="K474" s="219"/>
      <c r="L474" s="224"/>
      <c r="M474" s="225"/>
      <c r="N474" s="226"/>
      <c r="O474" s="226"/>
      <c r="P474" s="226"/>
      <c r="Q474" s="226"/>
      <c r="R474" s="226"/>
      <c r="S474" s="226"/>
      <c r="T474" s="227"/>
      <c r="AT474" s="228" t="s">
        <v>243</v>
      </c>
      <c r="AU474" s="228" t="s">
        <v>88</v>
      </c>
      <c r="AV474" s="15" t="s">
        <v>239</v>
      </c>
      <c r="AW474" s="15" t="s">
        <v>39</v>
      </c>
      <c r="AX474" s="15" t="s">
        <v>86</v>
      </c>
      <c r="AY474" s="228" t="s">
        <v>233</v>
      </c>
    </row>
    <row r="475" spans="1:65" s="2" customFormat="1" ht="16.5" customHeight="1">
      <c r="A475" s="37"/>
      <c r="B475" s="38"/>
      <c r="C475" s="229" t="s">
        <v>609</v>
      </c>
      <c r="D475" s="229" t="s">
        <v>383</v>
      </c>
      <c r="E475" s="230" t="s">
        <v>610</v>
      </c>
      <c r="F475" s="231" t="s">
        <v>611</v>
      </c>
      <c r="G475" s="232" t="s">
        <v>141</v>
      </c>
      <c r="H475" s="233">
        <v>4</v>
      </c>
      <c r="I475" s="234"/>
      <c r="J475" s="235">
        <f>ROUND(I475*H475,2)</f>
        <v>0</v>
      </c>
      <c r="K475" s="231" t="s">
        <v>238</v>
      </c>
      <c r="L475" s="236"/>
      <c r="M475" s="237" t="s">
        <v>32</v>
      </c>
      <c r="N475" s="238" t="s">
        <v>49</v>
      </c>
      <c r="O475" s="67"/>
      <c r="P475" s="187">
        <f>O475*H475</f>
        <v>0</v>
      </c>
      <c r="Q475" s="187">
        <v>1.4E-3</v>
      </c>
      <c r="R475" s="187">
        <f>Q475*H475</f>
        <v>5.5999999999999999E-3</v>
      </c>
      <c r="S475" s="187">
        <v>0</v>
      </c>
      <c r="T475" s="188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189" t="s">
        <v>273</v>
      </c>
      <c r="AT475" s="189" t="s">
        <v>383</v>
      </c>
      <c r="AU475" s="189" t="s">
        <v>88</v>
      </c>
      <c r="AY475" s="19" t="s">
        <v>233</v>
      </c>
      <c r="BE475" s="190">
        <f>IF(N475="základní",J475,0)</f>
        <v>0</v>
      </c>
      <c r="BF475" s="190">
        <f>IF(N475="snížená",J475,0)</f>
        <v>0</v>
      </c>
      <c r="BG475" s="190">
        <f>IF(N475="zákl. přenesená",J475,0)</f>
        <v>0</v>
      </c>
      <c r="BH475" s="190">
        <f>IF(N475="sníž. přenesená",J475,0)</f>
        <v>0</v>
      </c>
      <c r="BI475" s="190">
        <f>IF(N475="nulová",J475,0)</f>
        <v>0</v>
      </c>
      <c r="BJ475" s="19" t="s">
        <v>86</v>
      </c>
      <c r="BK475" s="190">
        <f>ROUND(I475*H475,2)</f>
        <v>0</v>
      </c>
      <c r="BL475" s="19" t="s">
        <v>239</v>
      </c>
      <c r="BM475" s="189" t="s">
        <v>612</v>
      </c>
    </row>
    <row r="476" spans="1:65" s="2" customFormat="1" ht="24.15" customHeight="1">
      <c r="A476" s="37"/>
      <c r="B476" s="38"/>
      <c r="C476" s="178" t="s">
        <v>613</v>
      </c>
      <c r="D476" s="178" t="s">
        <v>235</v>
      </c>
      <c r="E476" s="179" t="s">
        <v>614</v>
      </c>
      <c r="F476" s="180" t="s">
        <v>615</v>
      </c>
      <c r="G476" s="181" t="s">
        <v>141</v>
      </c>
      <c r="H476" s="182">
        <v>2</v>
      </c>
      <c r="I476" s="183"/>
      <c r="J476" s="184">
        <f>ROUND(I476*H476,2)</f>
        <v>0</v>
      </c>
      <c r="K476" s="180" t="s">
        <v>238</v>
      </c>
      <c r="L476" s="42"/>
      <c r="M476" s="185" t="s">
        <v>32</v>
      </c>
      <c r="N476" s="186" t="s">
        <v>49</v>
      </c>
      <c r="O476" s="67"/>
      <c r="P476" s="187">
        <f>O476*H476</f>
        <v>0</v>
      </c>
      <c r="Q476" s="187">
        <v>1.2E-4</v>
      </c>
      <c r="R476" s="187">
        <f>Q476*H476</f>
        <v>2.4000000000000001E-4</v>
      </c>
      <c r="S476" s="187">
        <v>0</v>
      </c>
      <c r="T476" s="188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189" t="s">
        <v>239</v>
      </c>
      <c r="AT476" s="189" t="s">
        <v>235</v>
      </c>
      <c r="AU476" s="189" t="s">
        <v>88</v>
      </c>
      <c r="AY476" s="19" t="s">
        <v>233</v>
      </c>
      <c r="BE476" s="190">
        <f>IF(N476="základní",J476,0)</f>
        <v>0</v>
      </c>
      <c r="BF476" s="190">
        <f>IF(N476="snížená",J476,0)</f>
        <v>0</v>
      </c>
      <c r="BG476" s="190">
        <f>IF(N476="zákl. přenesená",J476,0)</f>
        <v>0</v>
      </c>
      <c r="BH476" s="190">
        <f>IF(N476="sníž. přenesená",J476,0)</f>
        <v>0</v>
      </c>
      <c r="BI476" s="190">
        <f>IF(N476="nulová",J476,0)</f>
        <v>0</v>
      </c>
      <c r="BJ476" s="19" t="s">
        <v>86</v>
      </c>
      <c r="BK476" s="190">
        <f>ROUND(I476*H476,2)</f>
        <v>0</v>
      </c>
      <c r="BL476" s="19" t="s">
        <v>239</v>
      </c>
      <c r="BM476" s="189" t="s">
        <v>616</v>
      </c>
    </row>
    <row r="477" spans="1:65" s="2" customFormat="1">
      <c r="A477" s="37"/>
      <c r="B477" s="38"/>
      <c r="C477" s="39"/>
      <c r="D477" s="191" t="s">
        <v>241</v>
      </c>
      <c r="E477" s="39"/>
      <c r="F477" s="192" t="s">
        <v>617</v>
      </c>
      <c r="G477" s="39"/>
      <c r="H477" s="39"/>
      <c r="I477" s="193"/>
      <c r="J477" s="39"/>
      <c r="K477" s="39"/>
      <c r="L477" s="42"/>
      <c r="M477" s="194"/>
      <c r="N477" s="195"/>
      <c r="O477" s="67"/>
      <c r="P477" s="67"/>
      <c r="Q477" s="67"/>
      <c r="R477" s="67"/>
      <c r="S477" s="67"/>
      <c r="T477" s="68"/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T477" s="19" t="s">
        <v>241</v>
      </c>
      <c r="AU477" s="19" t="s">
        <v>88</v>
      </c>
    </row>
    <row r="478" spans="1:65" s="13" customFormat="1">
      <c r="B478" s="196"/>
      <c r="C478" s="197"/>
      <c r="D478" s="198" t="s">
        <v>243</v>
      </c>
      <c r="E478" s="199" t="s">
        <v>32</v>
      </c>
      <c r="F478" s="200" t="s">
        <v>244</v>
      </c>
      <c r="G478" s="197"/>
      <c r="H478" s="199" t="s">
        <v>32</v>
      </c>
      <c r="I478" s="201"/>
      <c r="J478" s="197"/>
      <c r="K478" s="197"/>
      <c r="L478" s="202"/>
      <c r="M478" s="203"/>
      <c r="N478" s="204"/>
      <c r="O478" s="204"/>
      <c r="P478" s="204"/>
      <c r="Q478" s="204"/>
      <c r="R478" s="204"/>
      <c r="S478" s="204"/>
      <c r="T478" s="205"/>
      <c r="AT478" s="206" t="s">
        <v>243</v>
      </c>
      <c r="AU478" s="206" t="s">
        <v>88</v>
      </c>
      <c r="AV478" s="13" t="s">
        <v>86</v>
      </c>
      <c r="AW478" s="13" t="s">
        <v>39</v>
      </c>
      <c r="AX478" s="13" t="s">
        <v>78</v>
      </c>
      <c r="AY478" s="206" t="s">
        <v>233</v>
      </c>
    </row>
    <row r="479" spans="1:65" s="13" customFormat="1">
      <c r="B479" s="196"/>
      <c r="C479" s="197"/>
      <c r="D479" s="198" t="s">
        <v>243</v>
      </c>
      <c r="E479" s="199" t="s">
        <v>32</v>
      </c>
      <c r="F479" s="200" t="s">
        <v>595</v>
      </c>
      <c r="G479" s="197"/>
      <c r="H479" s="199" t="s">
        <v>32</v>
      </c>
      <c r="I479" s="201"/>
      <c r="J479" s="197"/>
      <c r="K479" s="197"/>
      <c r="L479" s="202"/>
      <c r="M479" s="203"/>
      <c r="N479" s="204"/>
      <c r="O479" s="204"/>
      <c r="P479" s="204"/>
      <c r="Q479" s="204"/>
      <c r="R479" s="204"/>
      <c r="S479" s="204"/>
      <c r="T479" s="205"/>
      <c r="AT479" s="206" t="s">
        <v>243</v>
      </c>
      <c r="AU479" s="206" t="s">
        <v>88</v>
      </c>
      <c r="AV479" s="13" t="s">
        <v>86</v>
      </c>
      <c r="AW479" s="13" t="s">
        <v>39</v>
      </c>
      <c r="AX479" s="13" t="s">
        <v>78</v>
      </c>
      <c r="AY479" s="206" t="s">
        <v>233</v>
      </c>
    </row>
    <row r="480" spans="1:65" s="13" customFormat="1">
      <c r="B480" s="196"/>
      <c r="C480" s="197"/>
      <c r="D480" s="198" t="s">
        <v>243</v>
      </c>
      <c r="E480" s="199" t="s">
        <v>32</v>
      </c>
      <c r="F480" s="200" t="s">
        <v>596</v>
      </c>
      <c r="G480" s="197"/>
      <c r="H480" s="199" t="s">
        <v>32</v>
      </c>
      <c r="I480" s="201"/>
      <c r="J480" s="197"/>
      <c r="K480" s="197"/>
      <c r="L480" s="202"/>
      <c r="M480" s="203"/>
      <c r="N480" s="204"/>
      <c r="O480" s="204"/>
      <c r="P480" s="204"/>
      <c r="Q480" s="204"/>
      <c r="R480" s="204"/>
      <c r="S480" s="204"/>
      <c r="T480" s="205"/>
      <c r="AT480" s="206" t="s">
        <v>243</v>
      </c>
      <c r="AU480" s="206" t="s">
        <v>88</v>
      </c>
      <c r="AV480" s="13" t="s">
        <v>86</v>
      </c>
      <c r="AW480" s="13" t="s">
        <v>39</v>
      </c>
      <c r="AX480" s="13" t="s">
        <v>78</v>
      </c>
      <c r="AY480" s="206" t="s">
        <v>233</v>
      </c>
    </row>
    <row r="481" spans="1:65" s="14" customFormat="1">
      <c r="B481" s="207"/>
      <c r="C481" s="208"/>
      <c r="D481" s="198" t="s">
        <v>243</v>
      </c>
      <c r="E481" s="209" t="s">
        <v>32</v>
      </c>
      <c r="F481" s="210" t="s">
        <v>139</v>
      </c>
      <c r="G481" s="208"/>
      <c r="H481" s="211">
        <v>2</v>
      </c>
      <c r="I481" s="212"/>
      <c r="J481" s="208"/>
      <c r="K481" s="208"/>
      <c r="L481" s="213"/>
      <c r="M481" s="214"/>
      <c r="N481" s="215"/>
      <c r="O481" s="215"/>
      <c r="P481" s="215"/>
      <c r="Q481" s="215"/>
      <c r="R481" s="215"/>
      <c r="S481" s="215"/>
      <c r="T481" s="216"/>
      <c r="AT481" s="217" t="s">
        <v>243</v>
      </c>
      <c r="AU481" s="217" t="s">
        <v>88</v>
      </c>
      <c r="AV481" s="14" t="s">
        <v>88</v>
      </c>
      <c r="AW481" s="14" t="s">
        <v>39</v>
      </c>
      <c r="AX481" s="14" t="s">
        <v>78</v>
      </c>
      <c r="AY481" s="217" t="s">
        <v>233</v>
      </c>
    </row>
    <row r="482" spans="1:65" s="15" customFormat="1">
      <c r="B482" s="218"/>
      <c r="C482" s="219"/>
      <c r="D482" s="198" t="s">
        <v>243</v>
      </c>
      <c r="E482" s="220" t="s">
        <v>32</v>
      </c>
      <c r="F482" s="221" t="s">
        <v>245</v>
      </c>
      <c r="G482" s="219"/>
      <c r="H482" s="222">
        <v>2</v>
      </c>
      <c r="I482" s="223"/>
      <c r="J482" s="219"/>
      <c r="K482" s="219"/>
      <c r="L482" s="224"/>
      <c r="M482" s="225"/>
      <c r="N482" s="226"/>
      <c r="O482" s="226"/>
      <c r="P482" s="226"/>
      <c r="Q482" s="226"/>
      <c r="R482" s="226"/>
      <c r="S482" s="226"/>
      <c r="T482" s="227"/>
      <c r="AT482" s="228" t="s">
        <v>243</v>
      </c>
      <c r="AU482" s="228" t="s">
        <v>88</v>
      </c>
      <c r="AV482" s="15" t="s">
        <v>239</v>
      </c>
      <c r="AW482" s="15" t="s">
        <v>39</v>
      </c>
      <c r="AX482" s="15" t="s">
        <v>86</v>
      </c>
      <c r="AY482" s="228" t="s">
        <v>233</v>
      </c>
    </row>
    <row r="483" spans="1:65" s="2" customFormat="1" ht="24.15" customHeight="1">
      <c r="A483" s="37"/>
      <c r="B483" s="38"/>
      <c r="C483" s="229" t="s">
        <v>618</v>
      </c>
      <c r="D483" s="229" t="s">
        <v>383</v>
      </c>
      <c r="E483" s="230" t="s">
        <v>619</v>
      </c>
      <c r="F483" s="231" t="s">
        <v>620</v>
      </c>
      <c r="G483" s="232" t="s">
        <v>141</v>
      </c>
      <c r="H483" s="233">
        <v>2</v>
      </c>
      <c r="I483" s="234"/>
      <c r="J483" s="235">
        <f>ROUND(I483*H483,2)</f>
        <v>0</v>
      </c>
      <c r="K483" s="231" t="s">
        <v>238</v>
      </c>
      <c r="L483" s="236"/>
      <c r="M483" s="237" t="s">
        <v>32</v>
      </c>
      <c r="N483" s="238" t="s">
        <v>49</v>
      </c>
      <c r="O483" s="67"/>
      <c r="P483" s="187">
        <f>O483*H483</f>
        <v>0</v>
      </c>
      <c r="Q483" s="187">
        <v>8.2000000000000007E-3</v>
      </c>
      <c r="R483" s="187">
        <f>Q483*H483</f>
        <v>1.6400000000000001E-2</v>
      </c>
      <c r="S483" s="187">
        <v>0</v>
      </c>
      <c r="T483" s="188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189" t="s">
        <v>273</v>
      </c>
      <c r="AT483" s="189" t="s">
        <v>383</v>
      </c>
      <c r="AU483" s="189" t="s">
        <v>88</v>
      </c>
      <c r="AY483" s="19" t="s">
        <v>233</v>
      </c>
      <c r="BE483" s="190">
        <f>IF(N483="základní",J483,0)</f>
        <v>0</v>
      </c>
      <c r="BF483" s="190">
        <f>IF(N483="snížená",J483,0)</f>
        <v>0</v>
      </c>
      <c r="BG483" s="190">
        <f>IF(N483="zákl. přenesená",J483,0)</f>
        <v>0</v>
      </c>
      <c r="BH483" s="190">
        <f>IF(N483="sníž. přenesená",J483,0)</f>
        <v>0</v>
      </c>
      <c r="BI483" s="190">
        <f>IF(N483="nulová",J483,0)</f>
        <v>0</v>
      </c>
      <c r="BJ483" s="19" t="s">
        <v>86</v>
      </c>
      <c r="BK483" s="190">
        <f>ROUND(I483*H483,2)</f>
        <v>0</v>
      </c>
      <c r="BL483" s="19" t="s">
        <v>239</v>
      </c>
      <c r="BM483" s="189" t="s">
        <v>621</v>
      </c>
    </row>
    <row r="484" spans="1:65" s="2" customFormat="1" ht="33" customHeight="1">
      <c r="A484" s="37"/>
      <c r="B484" s="38"/>
      <c r="C484" s="178" t="s">
        <v>622</v>
      </c>
      <c r="D484" s="178" t="s">
        <v>235</v>
      </c>
      <c r="E484" s="179" t="s">
        <v>623</v>
      </c>
      <c r="F484" s="180" t="s">
        <v>624</v>
      </c>
      <c r="G484" s="181" t="s">
        <v>313</v>
      </c>
      <c r="H484" s="182">
        <v>0.29699999999999999</v>
      </c>
      <c r="I484" s="183"/>
      <c r="J484" s="184">
        <f>ROUND(I484*H484,2)</f>
        <v>0</v>
      </c>
      <c r="K484" s="180" t="s">
        <v>238</v>
      </c>
      <c r="L484" s="42"/>
      <c r="M484" s="185" t="s">
        <v>32</v>
      </c>
      <c r="N484" s="186" t="s">
        <v>49</v>
      </c>
      <c r="O484" s="67"/>
      <c r="P484" s="187">
        <f>O484*H484</f>
        <v>0</v>
      </c>
      <c r="Q484" s="187">
        <v>0</v>
      </c>
      <c r="R484" s="187">
        <f>Q484*H484</f>
        <v>0</v>
      </c>
      <c r="S484" s="187">
        <v>1.92</v>
      </c>
      <c r="T484" s="188">
        <f>S484*H484</f>
        <v>0.57023999999999997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189" t="s">
        <v>239</v>
      </c>
      <c r="AT484" s="189" t="s">
        <v>235</v>
      </c>
      <c r="AU484" s="189" t="s">
        <v>88</v>
      </c>
      <c r="AY484" s="19" t="s">
        <v>233</v>
      </c>
      <c r="BE484" s="190">
        <f>IF(N484="základní",J484,0)</f>
        <v>0</v>
      </c>
      <c r="BF484" s="190">
        <f>IF(N484="snížená",J484,0)</f>
        <v>0</v>
      </c>
      <c r="BG484" s="190">
        <f>IF(N484="zákl. přenesená",J484,0)</f>
        <v>0</v>
      </c>
      <c r="BH484" s="190">
        <f>IF(N484="sníž. přenesená",J484,0)</f>
        <v>0</v>
      </c>
      <c r="BI484" s="190">
        <f>IF(N484="nulová",J484,0)</f>
        <v>0</v>
      </c>
      <c r="BJ484" s="19" t="s">
        <v>86</v>
      </c>
      <c r="BK484" s="190">
        <f>ROUND(I484*H484,2)</f>
        <v>0</v>
      </c>
      <c r="BL484" s="19" t="s">
        <v>239</v>
      </c>
      <c r="BM484" s="189" t="s">
        <v>625</v>
      </c>
    </row>
    <row r="485" spans="1:65" s="2" customFormat="1">
      <c r="A485" s="37"/>
      <c r="B485" s="38"/>
      <c r="C485" s="39"/>
      <c r="D485" s="191" t="s">
        <v>241</v>
      </c>
      <c r="E485" s="39"/>
      <c r="F485" s="192" t="s">
        <v>626</v>
      </c>
      <c r="G485" s="39"/>
      <c r="H485" s="39"/>
      <c r="I485" s="193"/>
      <c r="J485" s="39"/>
      <c r="K485" s="39"/>
      <c r="L485" s="42"/>
      <c r="M485" s="194"/>
      <c r="N485" s="195"/>
      <c r="O485" s="67"/>
      <c r="P485" s="67"/>
      <c r="Q485" s="67"/>
      <c r="R485" s="67"/>
      <c r="S485" s="67"/>
      <c r="T485" s="68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T485" s="19" t="s">
        <v>241</v>
      </c>
      <c r="AU485" s="19" t="s">
        <v>88</v>
      </c>
    </row>
    <row r="486" spans="1:65" s="13" customFormat="1">
      <c r="B486" s="196"/>
      <c r="C486" s="197"/>
      <c r="D486" s="198" t="s">
        <v>243</v>
      </c>
      <c r="E486" s="199" t="s">
        <v>32</v>
      </c>
      <c r="F486" s="200" t="s">
        <v>244</v>
      </c>
      <c r="G486" s="197"/>
      <c r="H486" s="199" t="s">
        <v>32</v>
      </c>
      <c r="I486" s="201"/>
      <c r="J486" s="197"/>
      <c r="K486" s="197"/>
      <c r="L486" s="202"/>
      <c r="M486" s="203"/>
      <c r="N486" s="204"/>
      <c r="O486" s="204"/>
      <c r="P486" s="204"/>
      <c r="Q486" s="204"/>
      <c r="R486" s="204"/>
      <c r="S486" s="204"/>
      <c r="T486" s="205"/>
      <c r="AT486" s="206" t="s">
        <v>243</v>
      </c>
      <c r="AU486" s="206" t="s">
        <v>88</v>
      </c>
      <c r="AV486" s="13" t="s">
        <v>86</v>
      </c>
      <c r="AW486" s="13" t="s">
        <v>39</v>
      </c>
      <c r="AX486" s="13" t="s">
        <v>78</v>
      </c>
      <c r="AY486" s="206" t="s">
        <v>233</v>
      </c>
    </row>
    <row r="487" spans="1:65" s="13" customFormat="1">
      <c r="B487" s="196"/>
      <c r="C487" s="197"/>
      <c r="D487" s="198" t="s">
        <v>243</v>
      </c>
      <c r="E487" s="199" t="s">
        <v>32</v>
      </c>
      <c r="F487" s="200" t="s">
        <v>627</v>
      </c>
      <c r="G487" s="197"/>
      <c r="H487" s="199" t="s">
        <v>32</v>
      </c>
      <c r="I487" s="201"/>
      <c r="J487" s="197"/>
      <c r="K487" s="197"/>
      <c r="L487" s="202"/>
      <c r="M487" s="203"/>
      <c r="N487" s="204"/>
      <c r="O487" s="204"/>
      <c r="P487" s="204"/>
      <c r="Q487" s="204"/>
      <c r="R487" s="204"/>
      <c r="S487" s="204"/>
      <c r="T487" s="205"/>
      <c r="AT487" s="206" t="s">
        <v>243</v>
      </c>
      <c r="AU487" s="206" t="s">
        <v>88</v>
      </c>
      <c r="AV487" s="13" t="s">
        <v>86</v>
      </c>
      <c r="AW487" s="13" t="s">
        <v>39</v>
      </c>
      <c r="AX487" s="13" t="s">
        <v>78</v>
      </c>
      <c r="AY487" s="206" t="s">
        <v>233</v>
      </c>
    </row>
    <row r="488" spans="1:65" s="14" customFormat="1">
      <c r="B488" s="207"/>
      <c r="C488" s="208"/>
      <c r="D488" s="198" t="s">
        <v>243</v>
      </c>
      <c r="E488" s="209" t="s">
        <v>32</v>
      </c>
      <c r="F488" s="210" t="s">
        <v>628</v>
      </c>
      <c r="G488" s="208"/>
      <c r="H488" s="211">
        <v>0.29699999999999999</v>
      </c>
      <c r="I488" s="212"/>
      <c r="J488" s="208"/>
      <c r="K488" s="208"/>
      <c r="L488" s="213"/>
      <c r="M488" s="214"/>
      <c r="N488" s="215"/>
      <c r="O488" s="215"/>
      <c r="P488" s="215"/>
      <c r="Q488" s="215"/>
      <c r="R488" s="215"/>
      <c r="S488" s="215"/>
      <c r="T488" s="216"/>
      <c r="AT488" s="217" t="s">
        <v>243</v>
      </c>
      <c r="AU488" s="217" t="s">
        <v>88</v>
      </c>
      <c r="AV488" s="14" t="s">
        <v>88</v>
      </c>
      <c r="AW488" s="14" t="s">
        <v>39</v>
      </c>
      <c r="AX488" s="14" t="s">
        <v>78</v>
      </c>
      <c r="AY488" s="217" t="s">
        <v>233</v>
      </c>
    </row>
    <row r="489" spans="1:65" s="15" customFormat="1">
      <c r="B489" s="218"/>
      <c r="C489" s="219"/>
      <c r="D489" s="198" t="s">
        <v>243</v>
      </c>
      <c r="E489" s="220" t="s">
        <v>32</v>
      </c>
      <c r="F489" s="221" t="s">
        <v>245</v>
      </c>
      <c r="G489" s="219"/>
      <c r="H489" s="222">
        <v>0.29699999999999999</v>
      </c>
      <c r="I489" s="223"/>
      <c r="J489" s="219"/>
      <c r="K489" s="219"/>
      <c r="L489" s="224"/>
      <c r="M489" s="225"/>
      <c r="N489" s="226"/>
      <c r="O489" s="226"/>
      <c r="P489" s="226"/>
      <c r="Q489" s="226"/>
      <c r="R489" s="226"/>
      <c r="S489" s="226"/>
      <c r="T489" s="227"/>
      <c r="AT489" s="228" t="s">
        <v>243</v>
      </c>
      <c r="AU489" s="228" t="s">
        <v>88</v>
      </c>
      <c r="AV489" s="15" t="s">
        <v>239</v>
      </c>
      <c r="AW489" s="15" t="s">
        <v>39</v>
      </c>
      <c r="AX489" s="15" t="s">
        <v>86</v>
      </c>
      <c r="AY489" s="228" t="s">
        <v>233</v>
      </c>
    </row>
    <row r="490" spans="1:65" s="2" customFormat="1" ht="24.15" customHeight="1">
      <c r="A490" s="37"/>
      <c r="B490" s="38"/>
      <c r="C490" s="178" t="s">
        <v>629</v>
      </c>
      <c r="D490" s="178" t="s">
        <v>235</v>
      </c>
      <c r="E490" s="179" t="s">
        <v>630</v>
      </c>
      <c r="F490" s="180" t="s">
        <v>631</v>
      </c>
      <c r="G490" s="181" t="s">
        <v>144</v>
      </c>
      <c r="H490" s="182">
        <v>18.68</v>
      </c>
      <c r="I490" s="183"/>
      <c r="J490" s="184">
        <f>ROUND(I490*H490,2)</f>
        <v>0</v>
      </c>
      <c r="K490" s="180" t="s">
        <v>238</v>
      </c>
      <c r="L490" s="42"/>
      <c r="M490" s="185" t="s">
        <v>32</v>
      </c>
      <c r="N490" s="186" t="s">
        <v>49</v>
      </c>
      <c r="O490" s="67"/>
      <c r="P490" s="187">
        <f>O490*H490</f>
        <v>0</v>
      </c>
      <c r="Q490" s="187">
        <v>0</v>
      </c>
      <c r="R490" s="187">
        <f>Q490*H490</f>
        <v>0</v>
      </c>
      <c r="S490" s="187">
        <v>0</v>
      </c>
      <c r="T490" s="188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189" t="s">
        <v>239</v>
      </c>
      <c r="AT490" s="189" t="s">
        <v>235</v>
      </c>
      <c r="AU490" s="189" t="s">
        <v>88</v>
      </c>
      <c r="AY490" s="19" t="s">
        <v>233</v>
      </c>
      <c r="BE490" s="190">
        <f>IF(N490="základní",J490,0)</f>
        <v>0</v>
      </c>
      <c r="BF490" s="190">
        <f>IF(N490="snížená",J490,0)</f>
        <v>0</v>
      </c>
      <c r="BG490" s="190">
        <f>IF(N490="zákl. přenesená",J490,0)</f>
        <v>0</v>
      </c>
      <c r="BH490" s="190">
        <f>IF(N490="sníž. přenesená",J490,0)</f>
        <v>0</v>
      </c>
      <c r="BI490" s="190">
        <f>IF(N490="nulová",J490,0)</f>
        <v>0</v>
      </c>
      <c r="BJ490" s="19" t="s">
        <v>86</v>
      </c>
      <c r="BK490" s="190">
        <f>ROUND(I490*H490,2)</f>
        <v>0</v>
      </c>
      <c r="BL490" s="19" t="s">
        <v>239</v>
      </c>
      <c r="BM490" s="189" t="s">
        <v>632</v>
      </c>
    </row>
    <row r="491" spans="1:65" s="2" customFormat="1">
      <c r="A491" s="37"/>
      <c r="B491" s="38"/>
      <c r="C491" s="39"/>
      <c r="D491" s="191" t="s">
        <v>241</v>
      </c>
      <c r="E491" s="39"/>
      <c r="F491" s="192" t="s">
        <v>633</v>
      </c>
      <c r="G491" s="39"/>
      <c r="H491" s="39"/>
      <c r="I491" s="193"/>
      <c r="J491" s="39"/>
      <c r="K491" s="39"/>
      <c r="L491" s="42"/>
      <c r="M491" s="194"/>
      <c r="N491" s="195"/>
      <c r="O491" s="67"/>
      <c r="P491" s="67"/>
      <c r="Q491" s="67"/>
      <c r="R491" s="67"/>
      <c r="S491" s="67"/>
      <c r="T491" s="68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T491" s="19" t="s">
        <v>241</v>
      </c>
      <c r="AU491" s="19" t="s">
        <v>88</v>
      </c>
    </row>
    <row r="492" spans="1:65" s="13" customFormat="1">
      <c r="B492" s="196"/>
      <c r="C492" s="197"/>
      <c r="D492" s="198" t="s">
        <v>243</v>
      </c>
      <c r="E492" s="199" t="s">
        <v>32</v>
      </c>
      <c r="F492" s="200" t="s">
        <v>244</v>
      </c>
      <c r="G492" s="197"/>
      <c r="H492" s="199" t="s">
        <v>32</v>
      </c>
      <c r="I492" s="201"/>
      <c r="J492" s="197"/>
      <c r="K492" s="197"/>
      <c r="L492" s="202"/>
      <c r="M492" s="203"/>
      <c r="N492" s="204"/>
      <c r="O492" s="204"/>
      <c r="P492" s="204"/>
      <c r="Q492" s="204"/>
      <c r="R492" s="204"/>
      <c r="S492" s="204"/>
      <c r="T492" s="205"/>
      <c r="AT492" s="206" t="s">
        <v>243</v>
      </c>
      <c r="AU492" s="206" t="s">
        <v>88</v>
      </c>
      <c r="AV492" s="13" t="s">
        <v>86</v>
      </c>
      <c r="AW492" s="13" t="s">
        <v>39</v>
      </c>
      <c r="AX492" s="13" t="s">
        <v>78</v>
      </c>
      <c r="AY492" s="206" t="s">
        <v>233</v>
      </c>
    </row>
    <row r="493" spans="1:65" s="14" customFormat="1">
      <c r="B493" s="207"/>
      <c r="C493" s="208"/>
      <c r="D493" s="198" t="s">
        <v>243</v>
      </c>
      <c r="E493" s="209" t="s">
        <v>32</v>
      </c>
      <c r="F493" s="210" t="s">
        <v>146</v>
      </c>
      <c r="G493" s="208"/>
      <c r="H493" s="211">
        <v>18.68</v>
      </c>
      <c r="I493" s="212"/>
      <c r="J493" s="208"/>
      <c r="K493" s="208"/>
      <c r="L493" s="213"/>
      <c r="M493" s="214"/>
      <c r="N493" s="215"/>
      <c r="O493" s="215"/>
      <c r="P493" s="215"/>
      <c r="Q493" s="215"/>
      <c r="R493" s="215"/>
      <c r="S493" s="215"/>
      <c r="T493" s="216"/>
      <c r="AT493" s="217" t="s">
        <v>243</v>
      </c>
      <c r="AU493" s="217" t="s">
        <v>88</v>
      </c>
      <c r="AV493" s="14" t="s">
        <v>88</v>
      </c>
      <c r="AW493" s="14" t="s">
        <v>39</v>
      </c>
      <c r="AX493" s="14" t="s">
        <v>78</v>
      </c>
      <c r="AY493" s="217" t="s">
        <v>233</v>
      </c>
    </row>
    <row r="494" spans="1:65" s="15" customFormat="1">
      <c r="B494" s="218"/>
      <c r="C494" s="219"/>
      <c r="D494" s="198" t="s">
        <v>243</v>
      </c>
      <c r="E494" s="220" t="s">
        <v>32</v>
      </c>
      <c r="F494" s="221" t="s">
        <v>245</v>
      </c>
      <c r="G494" s="219"/>
      <c r="H494" s="222">
        <v>18.68</v>
      </c>
      <c r="I494" s="223"/>
      <c r="J494" s="219"/>
      <c r="K494" s="219"/>
      <c r="L494" s="224"/>
      <c r="M494" s="225"/>
      <c r="N494" s="226"/>
      <c r="O494" s="226"/>
      <c r="P494" s="226"/>
      <c r="Q494" s="226"/>
      <c r="R494" s="226"/>
      <c r="S494" s="226"/>
      <c r="T494" s="227"/>
      <c r="AT494" s="228" t="s">
        <v>243</v>
      </c>
      <c r="AU494" s="228" t="s">
        <v>88</v>
      </c>
      <c r="AV494" s="15" t="s">
        <v>239</v>
      </c>
      <c r="AW494" s="15" t="s">
        <v>39</v>
      </c>
      <c r="AX494" s="15" t="s">
        <v>86</v>
      </c>
      <c r="AY494" s="228" t="s">
        <v>233</v>
      </c>
    </row>
    <row r="495" spans="1:65" s="2" customFormat="1" ht="24.15" customHeight="1">
      <c r="A495" s="37"/>
      <c r="B495" s="38"/>
      <c r="C495" s="178" t="s">
        <v>634</v>
      </c>
      <c r="D495" s="178" t="s">
        <v>235</v>
      </c>
      <c r="E495" s="179" t="s">
        <v>635</v>
      </c>
      <c r="F495" s="180" t="s">
        <v>636</v>
      </c>
      <c r="G495" s="181" t="s">
        <v>637</v>
      </c>
      <c r="H495" s="182">
        <v>2</v>
      </c>
      <c r="I495" s="183"/>
      <c r="J495" s="184">
        <f>ROUND(I495*H495,2)</f>
        <v>0</v>
      </c>
      <c r="K495" s="180" t="s">
        <v>238</v>
      </c>
      <c r="L495" s="42"/>
      <c r="M495" s="185" t="s">
        <v>32</v>
      </c>
      <c r="N495" s="186" t="s">
        <v>49</v>
      </c>
      <c r="O495" s="67"/>
      <c r="P495" s="187">
        <f>O495*H495</f>
        <v>0</v>
      </c>
      <c r="Q495" s="187">
        <v>1.8000000000000001E-4</v>
      </c>
      <c r="R495" s="187">
        <f>Q495*H495</f>
        <v>3.6000000000000002E-4</v>
      </c>
      <c r="S495" s="187">
        <v>0</v>
      </c>
      <c r="T495" s="188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189" t="s">
        <v>239</v>
      </c>
      <c r="AT495" s="189" t="s">
        <v>235</v>
      </c>
      <c r="AU495" s="189" t="s">
        <v>88</v>
      </c>
      <c r="AY495" s="19" t="s">
        <v>233</v>
      </c>
      <c r="BE495" s="190">
        <f>IF(N495="základní",J495,0)</f>
        <v>0</v>
      </c>
      <c r="BF495" s="190">
        <f>IF(N495="snížená",J495,0)</f>
        <v>0</v>
      </c>
      <c r="BG495" s="190">
        <f>IF(N495="zákl. přenesená",J495,0)</f>
        <v>0</v>
      </c>
      <c r="BH495" s="190">
        <f>IF(N495="sníž. přenesená",J495,0)</f>
        <v>0</v>
      </c>
      <c r="BI495" s="190">
        <f>IF(N495="nulová",J495,0)</f>
        <v>0</v>
      </c>
      <c r="BJ495" s="19" t="s">
        <v>86</v>
      </c>
      <c r="BK495" s="190">
        <f>ROUND(I495*H495,2)</f>
        <v>0</v>
      </c>
      <c r="BL495" s="19" t="s">
        <v>239</v>
      </c>
      <c r="BM495" s="189" t="s">
        <v>638</v>
      </c>
    </row>
    <row r="496" spans="1:65" s="2" customFormat="1">
      <c r="A496" s="37"/>
      <c r="B496" s="38"/>
      <c r="C496" s="39"/>
      <c r="D496" s="191" t="s">
        <v>241</v>
      </c>
      <c r="E496" s="39"/>
      <c r="F496" s="192" t="s">
        <v>639</v>
      </c>
      <c r="G496" s="39"/>
      <c r="H496" s="39"/>
      <c r="I496" s="193"/>
      <c r="J496" s="39"/>
      <c r="K496" s="39"/>
      <c r="L496" s="42"/>
      <c r="M496" s="194"/>
      <c r="N496" s="195"/>
      <c r="O496" s="67"/>
      <c r="P496" s="67"/>
      <c r="Q496" s="67"/>
      <c r="R496" s="67"/>
      <c r="S496" s="67"/>
      <c r="T496" s="68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T496" s="19" t="s">
        <v>241</v>
      </c>
      <c r="AU496" s="19" t="s">
        <v>88</v>
      </c>
    </row>
    <row r="497" spans="1:65" s="13" customFormat="1">
      <c r="B497" s="196"/>
      <c r="C497" s="197"/>
      <c r="D497" s="198" t="s">
        <v>243</v>
      </c>
      <c r="E497" s="199" t="s">
        <v>32</v>
      </c>
      <c r="F497" s="200" t="s">
        <v>244</v>
      </c>
      <c r="G497" s="197"/>
      <c r="H497" s="199" t="s">
        <v>32</v>
      </c>
      <c r="I497" s="201"/>
      <c r="J497" s="197"/>
      <c r="K497" s="197"/>
      <c r="L497" s="202"/>
      <c r="M497" s="203"/>
      <c r="N497" s="204"/>
      <c r="O497" s="204"/>
      <c r="P497" s="204"/>
      <c r="Q497" s="204"/>
      <c r="R497" s="204"/>
      <c r="S497" s="204"/>
      <c r="T497" s="205"/>
      <c r="AT497" s="206" t="s">
        <v>243</v>
      </c>
      <c r="AU497" s="206" t="s">
        <v>88</v>
      </c>
      <c r="AV497" s="13" t="s">
        <v>86</v>
      </c>
      <c r="AW497" s="13" t="s">
        <v>39</v>
      </c>
      <c r="AX497" s="13" t="s">
        <v>78</v>
      </c>
      <c r="AY497" s="206" t="s">
        <v>233</v>
      </c>
    </row>
    <row r="498" spans="1:65" s="14" customFormat="1">
      <c r="B498" s="207"/>
      <c r="C498" s="208"/>
      <c r="D498" s="198" t="s">
        <v>243</v>
      </c>
      <c r="E498" s="209" t="s">
        <v>32</v>
      </c>
      <c r="F498" s="210" t="s">
        <v>139</v>
      </c>
      <c r="G498" s="208"/>
      <c r="H498" s="211">
        <v>2</v>
      </c>
      <c r="I498" s="212"/>
      <c r="J498" s="208"/>
      <c r="K498" s="208"/>
      <c r="L498" s="213"/>
      <c r="M498" s="214"/>
      <c r="N498" s="215"/>
      <c r="O498" s="215"/>
      <c r="P498" s="215"/>
      <c r="Q498" s="215"/>
      <c r="R498" s="215"/>
      <c r="S498" s="215"/>
      <c r="T498" s="216"/>
      <c r="AT498" s="217" t="s">
        <v>243</v>
      </c>
      <c r="AU498" s="217" t="s">
        <v>88</v>
      </c>
      <c r="AV498" s="14" t="s">
        <v>88</v>
      </c>
      <c r="AW498" s="14" t="s">
        <v>39</v>
      </c>
      <c r="AX498" s="14" t="s">
        <v>78</v>
      </c>
      <c r="AY498" s="217" t="s">
        <v>233</v>
      </c>
    </row>
    <row r="499" spans="1:65" s="15" customFormat="1">
      <c r="B499" s="218"/>
      <c r="C499" s="219"/>
      <c r="D499" s="198" t="s">
        <v>243</v>
      </c>
      <c r="E499" s="220" t="s">
        <v>32</v>
      </c>
      <c r="F499" s="221" t="s">
        <v>245</v>
      </c>
      <c r="G499" s="219"/>
      <c r="H499" s="222">
        <v>2</v>
      </c>
      <c r="I499" s="223"/>
      <c r="J499" s="219"/>
      <c r="K499" s="219"/>
      <c r="L499" s="224"/>
      <c r="M499" s="225"/>
      <c r="N499" s="226"/>
      <c r="O499" s="226"/>
      <c r="P499" s="226"/>
      <c r="Q499" s="226"/>
      <c r="R499" s="226"/>
      <c r="S499" s="226"/>
      <c r="T499" s="227"/>
      <c r="AT499" s="228" t="s">
        <v>243</v>
      </c>
      <c r="AU499" s="228" t="s">
        <v>88</v>
      </c>
      <c r="AV499" s="15" t="s">
        <v>239</v>
      </c>
      <c r="AW499" s="15" t="s">
        <v>39</v>
      </c>
      <c r="AX499" s="15" t="s">
        <v>86</v>
      </c>
      <c r="AY499" s="228" t="s">
        <v>233</v>
      </c>
    </row>
    <row r="500" spans="1:65" s="2" customFormat="1" ht="24.15" customHeight="1">
      <c r="A500" s="37"/>
      <c r="B500" s="38"/>
      <c r="C500" s="178" t="s">
        <v>640</v>
      </c>
      <c r="D500" s="178" t="s">
        <v>235</v>
      </c>
      <c r="E500" s="179" t="s">
        <v>641</v>
      </c>
      <c r="F500" s="180" t="s">
        <v>642</v>
      </c>
      <c r="G500" s="181" t="s">
        <v>141</v>
      </c>
      <c r="H500" s="182">
        <v>2</v>
      </c>
      <c r="I500" s="183"/>
      <c r="J500" s="184">
        <f>ROUND(I500*H500,2)</f>
        <v>0</v>
      </c>
      <c r="K500" s="180" t="s">
        <v>238</v>
      </c>
      <c r="L500" s="42"/>
      <c r="M500" s="185" t="s">
        <v>32</v>
      </c>
      <c r="N500" s="186" t="s">
        <v>49</v>
      </c>
      <c r="O500" s="67"/>
      <c r="P500" s="187">
        <f>O500*H500</f>
        <v>0</v>
      </c>
      <c r="Q500" s="187">
        <v>0.12422</v>
      </c>
      <c r="R500" s="187">
        <f>Q500*H500</f>
        <v>0.24843999999999999</v>
      </c>
      <c r="S500" s="187">
        <v>0</v>
      </c>
      <c r="T500" s="188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189" t="s">
        <v>239</v>
      </c>
      <c r="AT500" s="189" t="s">
        <v>235</v>
      </c>
      <c r="AU500" s="189" t="s">
        <v>88</v>
      </c>
      <c r="AY500" s="19" t="s">
        <v>233</v>
      </c>
      <c r="BE500" s="190">
        <f>IF(N500="základní",J500,0)</f>
        <v>0</v>
      </c>
      <c r="BF500" s="190">
        <f>IF(N500="snížená",J500,0)</f>
        <v>0</v>
      </c>
      <c r="BG500" s="190">
        <f>IF(N500="zákl. přenesená",J500,0)</f>
        <v>0</v>
      </c>
      <c r="BH500" s="190">
        <f>IF(N500="sníž. přenesená",J500,0)</f>
        <v>0</v>
      </c>
      <c r="BI500" s="190">
        <f>IF(N500="nulová",J500,0)</f>
        <v>0</v>
      </c>
      <c r="BJ500" s="19" t="s">
        <v>86</v>
      </c>
      <c r="BK500" s="190">
        <f>ROUND(I500*H500,2)</f>
        <v>0</v>
      </c>
      <c r="BL500" s="19" t="s">
        <v>239</v>
      </c>
      <c r="BM500" s="189" t="s">
        <v>643</v>
      </c>
    </row>
    <row r="501" spans="1:65" s="2" customFormat="1">
      <c r="A501" s="37"/>
      <c r="B501" s="38"/>
      <c r="C501" s="39"/>
      <c r="D501" s="191" t="s">
        <v>241</v>
      </c>
      <c r="E501" s="39"/>
      <c r="F501" s="192" t="s">
        <v>644</v>
      </c>
      <c r="G501" s="39"/>
      <c r="H501" s="39"/>
      <c r="I501" s="193"/>
      <c r="J501" s="39"/>
      <c r="K501" s="39"/>
      <c r="L501" s="42"/>
      <c r="M501" s="194"/>
      <c r="N501" s="195"/>
      <c r="O501" s="67"/>
      <c r="P501" s="67"/>
      <c r="Q501" s="67"/>
      <c r="R501" s="67"/>
      <c r="S501" s="67"/>
      <c r="T501" s="68"/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T501" s="19" t="s">
        <v>241</v>
      </c>
      <c r="AU501" s="19" t="s">
        <v>88</v>
      </c>
    </row>
    <row r="502" spans="1:65" s="13" customFormat="1">
      <c r="B502" s="196"/>
      <c r="C502" s="197"/>
      <c r="D502" s="198" t="s">
        <v>243</v>
      </c>
      <c r="E502" s="199" t="s">
        <v>32</v>
      </c>
      <c r="F502" s="200" t="s">
        <v>464</v>
      </c>
      <c r="G502" s="197"/>
      <c r="H502" s="199" t="s">
        <v>32</v>
      </c>
      <c r="I502" s="201"/>
      <c r="J502" s="197"/>
      <c r="K502" s="197"/>
      <c r="L502" s="202"/>
      <c r="M502" s="203"/>
      <c r="N502" s="204"/>
      <c r="O502" s="204"/>
      <c r="P502" s="204"/>
      <c r="Q502" s="204"/>
      <c r="R502" s="204"/>
      <c r="S502" s="204"/>
      <c r="T502" s="205"/>
      <c r="AT502" s="206" t="s">
        <v>243</v>
      </c>
      <c r="AU502" s="206" t="s">
        <v>88</v>
      </c>
      <c r="AV502" s="13" t="s">
        <v>86</v>
      </c>
      <c r="AW502" s="13" t="s">
        <v>39</v>
      </c>
      <c r="AX502" s="13" t="s">
        <v>78</v>
      </c>
      <c r="AY502" s="206" t="s">
        <v>233</v>
      </c>
    </row>
    <row r="503" spans="1:65" s="14" customFormat="1">
      <c r="B503" s="207"/>
      <c r="C503" s="208"/>
      <c r="D503" s="198" t="s">
        <v>243</v>
      </c>
      <c r="E503" s="209" t="s">
        <v>32</v>
      </c>
      <c r="F503" s="210" t="s">
        <v>139</v>
      </c>
      <c r="G503" s="208"/>
      <c r="H503" s="211">
        <v>2</v>
      </c>
      <c r="I503" s="212"/>
      <c r="J503" s="208"/>
      <c r="K503" s="208"/>
      <c r="L503" s="213"/>
      <c r="M503" s="214"/>
      <c r="N503" s="215"/>
      <c r="O503" s="215"/>
      <c r="P503" s="215"/>
      <c r="Q503" s="215"/>
      <c r="R503" s="215"/>
      <c r="S503" s="215"/>
      <c r="T503" s="216"/>
      <c r="AT503" s="217" t="s">
        <v>243</v>
      </c>
      <c r="AU503" s="217" t="s">
        <v>88</v>
      </c>
      <c r="AV503" s="14" t="s">
        <v>88</v>
      </c>
      <c r="AW503" s="14" t="s">
        <v>39</v>
      </c>
      <c r="AX503" s="14" t="s">
        <v>78</v>
      </c>
      <c r="AY503" s="217" t="s">
        <v>233</v>
      </c>
    </row>
    <row r="504" spans="1:65" s="15" customFormat="1">
      <c r="B504" s="218"/>
      <c r="C504" s="219"/>
      <c r="D504" s="198" t="s">
        <v>243</v>
      </c>
      <c r="E504" s="220" t="s">
        <v>32</v>
      </c>
      <c r="F504" s="221" t="s">
        <v>245</v>
      </c>
      <c r="G504" s="219"/>
      <c r="H504" s="222">
        <v>2</v>
      </c>
      <c r="I504" s="223"/>
      <c r="J504" s="219"/>
      <c r="K504" s="219"/>
      <c r="L504" s="224"/>
      <c r="M504" s="225"/>
      <c r="N504" s="226"/>
      <c r="O504" s="226"/>
      <c r="P504" s="226"/>
      <c r="Q504" s="226"/>
      <c r="R504" s="226"/>
      <c r="S504" s="226"/>
      <c r="T504" s="227"/>
      <c r="AT504" s="228" t="s">
        <v>243</v>
      </c>
      <c r="AU504" s="228" t="s">
        <v>88</v>
      </c>
      <c r="AV504" s="15" t="s">
        <v>239</v>
      </c>
      <c r="AW504" s="15" t="s">
        <v>39</v>
      </c>
      <c r="AX504" s="15" t="s">
        <v>86</v>
      </c>
      <c r="AY504" s="228" t="s">
        <v>233</v>
      </c>
    </row>
    <row r="505" spans="1:65" s="2" customFormat="1" ht="24.15" customHeight="1">
      <c r="A505" s="37"/>
      <c r="B505" s="38"/>
      <c r="C505" s="229" t="s">
        <v>645</v>
      </c>
      <c r="D505" s="229" t="s">
        <v>383</v>
      </c>
      <c r="E505" s="230" t="s">
        <v>646</v>
      </c>
      <c r="F505" s="231" t="s">
        <v>647</v>
      </c>
      <c r="G505" s="232" t="s">
        <v>141</v>
      </c>
      <c r="H505" s="233">
        <v>2</v>
      </c>
      <c r="I505" s="234"/>
      <c r="J505" s="235">
        <f>ROUND(I505*H505,2)</f>
        <v>0</v>
      </c>
      <c r="K505" s="231" t="s">
        <v>238</v>
      </c>
      <c r="L505" s="236"/>
      <c r="M505" s="237" t="s">
        <v>32</v>
      </c>
      <c r="N505" s="238" t="s">
        <v>49</v>
      </c>
      <c r="O505" s="67"/>
      <c r="P505" s="187">
        <f>O505*H505</f>
        <v>0</v>
      </c>
      <c r="Q505" s="187">
        <v>7.1999999999999995E-2</v>
      </c>
      <c r="R505" s="187">
        <f>Q505*H505</f>
        <v>0.14399999999999999</v>
      </c>
      <c r="S505" s="187">
        <v>0</v>
      </c>
      <c r="T505" s="188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189" t="s">
        <v>273</v>
      </c>
      <c r="AT505" s="189" t="s">
        <v>383</v>
      </c>
      <c r="AU505" s="189" t="s">
        <v>88</v>
      </c>
      <c r="AY505" s="19" t="s">
        <v>233</v>
      </c>
      <c r="BE505" s="190">
        <f>IF(N505="základní",J505,0)</f>
        <v>0</v>
      </c>
      <c r="BF505" s="190">
        <f>IF(N505="snížená",J505,0)</f>
        <v>0</v>
      </c>
      <c r="BG505" s="190">
        <f>IF(N505="zákl. přenesená",J505,0)</f>
        <v>0</v>
      </c>
      <c r="BH505" s="190">
        <f>IF(N505="sníž. přenesená",J505,0)</f>
        <v>0</v>
      </c>
      <c r="BI505" s="190">
        <f>IF(N505="nulová",J505,0)</f>
        <v>0</v>
      </c>
      <c r="BJ505" s="19" t="s">
        <v>86</v>
      </c>
      <c r="BK505" s="190">
        <f>ROUND(I505*H505,2)</f>
        <v>0</v>
      </c>
      <c r="BL505" s="19" t="s">
        <v>239</v>
      </c>
      <c r="BM505" s="189" t="s">
        <v>648</v>
      </c>
    </row>
    <row r="506" spans="1:65" s="2" customFormat="1" ht="24.15" customHeight="1">
      <c r="A506" s="37"/>
      <c r="B506" s="38"/>
      <c r="C506" s="178" t="s">
        <v>649</v>
      </c>
      <c r="D506" s="178" t="s">
        <v>235</v>
      </c>
      <c r="E506" s="179" t="s">
        <v>650</v>
      </c>
      <c r="F506" s="180" t="s">
        <v>651</v>
      </c>
      <c r="G506" s="181" t="s">
        <v>141</v>
      </c>
      <c r="H506" s="182">
        <v>2</v>
      </c>
      <c r="I506" s="183"/>
      <c r="J506" s="184">
        <f>ROUND(I506*H506,2)</f>
        <v>0</v>
      </c>
      <c r="K506" s="180" t="s">
        <v>238</v>
      </c>
      <c r="L506" s="42"/>
      <c r="M506" s="185" t="s">
        <v>32</v>
      </c>
      <c r="N506" s="186" t="s">
        <v>49</v>
      </c>
      <c r="O506" s="67"/>
      <c r="P506" s="187">
        <f>O506*H506</f>
        <v>0</v>
      </c>
      <c r="Q506" s="187">
        <v>2.972E-2</v>
      </c>
      <c r="R506" s="187">
        <f>Q506*H506</f>
        <v>5.944E-2</v>
      </c>
      <c r="S506" s="187">
        <v>0</v>
      </c>
      <c r="T506" s="188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189" t="s">
        <v>239</v>
      </c>
      <c r="AT506" s="189" t="s">
        <v>235</v>
      </c>
      <c r="AU506" s="189" t="s">
        <v>88</v>
      </c>
      <c r="AY506" s="19" t="s">
        <v>233</v>
      </c>
      <c r="BE506" s="190">
        <f>IF(N506="základní",J506,0)</f>
        <v>0</v>
      </c>
      <c r="BF506" s="190">
        <f>IF(N506="snížená",J506,0)</f>
        <v>0</v>
      </c>
      <c r="BG506" s="190">
        <f>IF(N506="zákl. přenesená",J506,0)</f>
        <v>0</v>
      </c>
      <c r="BH506" s="190">
        <f>IF(N506="sníž. přenesená",J506,0)</f>
        <v>0</v>
      </c>
      <c r="BI506" s="190">
        <f>IF(N506="nulová",J506,0)</f>
        <v>0</v>
      </c>
      <c r="BJ506" s="19" t="s">
        <v>86</v>
      </c>
      <c r="BK506" s="190">
        <f>ROUND(I506*H506,2)</f>
        <v>0</v>
      </c>
      <c r="BL506" s="19" t="s">
        <v>239</v>
      </c>
      <c r="BM506" s="189" t="s">
        <v>652</v>
      </c>
    </row>
    <row r="507" spans="1:65" s="2" customFormat="1">
      <c r="A507" s="37"/>
      <c r="B507" s="38"/>
      <c r="C507" s="39"/>
      <c r="D507" s="191" t="s">
        <v>241</v>
      </c>
      <c r="E507" s="39"/>
      <c r="F507" s="192" t="s">
        <v>653</v>
      </c>
      <c r="G507" s="39"/>
      <c r="H507" s="39"/>
      <c r="I507" s="193"/>
      <c r="J507" s="39"/>
      <c r="K507" s="39"/>
      <c r="L507" s="42"/>
      <c r="M507" s="194"/>
      <c r="N507" s="195"/>
      <c r="O507" s="67"/>
      <c r="P507" s="67"/>
      <c r="Q507" s="67"/>
      <c r="R507" s="67"/>
      <c r="S507" s="67"/>
      <c r="T507" s="68"/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T507" s="19" t="s">
        <v>241</v>
      </c>
      <c r="AU507" s="19" t="s">
        <v>88</v>
      </c>
    </row>
    <row r="508" spans="1:65" s="13" customFormat="1">
      <c r="B508" s="196"/>
      <c r="C508" s="197"/>
      <c r="D508" s="198" t="s">
        <v>243</v>
      </c>
      <c r="E508" s="199" t="s">
        <v>32</v>
      </c>
      <c r="F508" s="200" t="s">
        <v>464</v>
      </c>
      <c r="G508" s="197"/>
      <c r="H508" s="199" t="s">
        <v>32</v>
      </c>
      <c r="I508" s="201"/>
      <c r="J508" s="197"/>
      <c r="K508" s="197"/>
      <c r="L508" s="202"/>
      <c r="M508" s="203"/>
      <c r="N508" s="204"/>
      <c r="O508" s="204"/>
      <c r="P508" s="204"/>
      <c r="Q508" s="204"/>
      <c r="R508" s="204"/>
      <c r="S508" s="204"/>
      <c r="T508" s="205"/>
      <c r="AT508" s="206" t="s">
        <v>243</v>
      </c>
      <c r="AU508" s="206" t="s">
        <v>88</v>
      </c>
      <c r="AV508" s="13" t="s">
        <v>86</v>
      </c>
      <c r="AW508" s="13" t="s">
        <v>39</v>
      </c>
      <c r="AX508" s="13" t="s">
        <v>78</v>
      </c>
      <c r="AY508" s="206" t="s">
        <v>233</v>
      </c>
    </row>
    <row r="509" spans="1:65" s="14" customFormat="1">
      <c r="B509" s="207"/>
      <c r="C509" s="208"/>
      <c r="D509" s="198" t="s">
        <v>243</v>
      </c>
      <c r="E509" s="209" t="s">
        <v>32</v>
      </c>
      <c r="F509" s="210" t="s">
        <v>139</v>
      </c>
      <c r="G509" s="208"/>
      <c r="H509" s="211">
        <v>2</v>
      </c>
      <c r="I509" s="212"/>
      <c r="J509" s="208"/>
      <c r="K509" s="208"/>
      <c r="L509" s="213"/>
      <c r="M509" s="214"/>
      <c r="N509" s="215"/>
      <c r="O509" s="215"/>
      <c r="P509" s="215"/>
      <c r="Q509" s="215"/>
      <c r="R509" s="215"/>
      <c r="S509" s="215"/>
      <c r="T509" s="216"/>
      <c r="AT509" s="217" t="s">
        <v>243</v>
      </c>
      <c r="AU509" s="217" t="s">
        <v>88</v>
      </c>
      <c r="AV509" s="14" t="s">
        <v>88</v>
      </c>
      <c r="AW509" s="14" t="s">
        <v>39</v>
      </c>
      <c r="AX509" s="14" t="s">
        <v>78</v>
      </c>
      <c r="AY509" s="217" t="s">
        <v>233</v>
      </c>
    </row>
    <row r="510" spans="1:65" s="15" customFormat="1">
      <c r="B510" s="218"/>
      <c r="C510" s="219"/>
      <c r="D510" s="198" t="s">
        <v>243</v>
      </c>
      <c r="E510" s="220" t="s">
        <v>32</v>
      </c>
      <c r="F510" s="221" t="s">
        <v>245</v>
      </c>
      <c r="G510" s="219"/>
      <c r="H510" s="222">
        <v>2</v>
      </c>
      <c r="I510" s="223"/>
      <c r="J510" s="219"/>
      <c r="K510" s="219"/>
      <c r="L510" s="224"/>
      <c r="M510" s="225"/>
      <c r="N510" s="226"/>
      <c r="O510" s="226"/>
      <c r="P510" s="226"/>
      <c r="Q510" s="226"/>
      <c r="R510" s="226"/>
      <c r="S510" s="226"/>
      <c r="T510" s="227"/>
      <c r="AT510" s="228" t="s">
        <v>243</v>
      </c>
      <c r="AU510" s="228" t="s">
        <v>88</v>
      </c>
      <c r="AV510" s="15" t="s">
        <v>239</v>
      </c>
      <c r="AW510" s="15" t="s">
        <v>39</v>
      </c>
      <c r="AX510" s="15" t="s">
        <v>86</v>
      </c>
      <c r="AY510" s="228" t="s">
        <v>233</v>
      </c>
    </row>
    <row r="511" spans="1:65" s="2" customFormat="1" ht="21.75" customHeight="1">
      <c r="A511" s="37"/>
      <c r="B511" s="38"/>
      <c r="C511" s="229" t="s">
        <v>654</v>
      </c>
      <c r="D511" s="229" t="s">
        <v>383</v>
      </c>
      <c r="E511" s="230" t="s">
        <v>655</v>
      </c>
      <c r="F511" s="231" t="s">
        <v>656</v>
      </c>
      <c r="G511" s="232" t="s">
        <v>141</v>
      </c>
      <c r="H511" s="233">
        <v>2</v>
      </c>
      <c r="I511" s="234"/>
      <c r="J511" s="235">
        <f>ROUND(I511*H511,2)</f>
        <v>0</v>
      </c>
      <c r="K511" s="231" t="s">
        <v>238</v>
      </c>
      <c r="L511" s="236"/>
      <c r="M511" s="237" t="s">
        <v>32</v>
      </c>
      <c r="N511" s="238" t="s">
        <v>49</v>
      </c>
      <c r="O511" s="67"/>
      <c r="P511" s="187">
        <f>O511*H511</f>
        <v>0</v>
      </c>
      <c r="Q511" s="187">
        <v>5.8000000000000003E-2</v>
      </c>
      <c r="R511" s="187">
        <f>Q511*H511</f>
        <v>0.11600000000000001</v>
      </c>
      <c r="S511" s="187">
        <v>0</v>
      </c>
      <c r="T511" s="188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189" t="s">
        <v>273</v>
      </c>
      <c r="AT511" s="189" t="s">
        <v>383</v>
      </c>
      <c r="AU511" s="189" t="s">
        <v>88</v>
      </c>
      <c r="AY511" s="19" t="s">
        <v>233</v>
      </c>
      <c r="BE511" s="190">
        <f>IF(N511="základní",J511,0)</f>
        <v>0</v>
      </c>
      <c r="BF511" s="190">
        <f>IF(N511="snížená",J511,0)</f>
        <v>0</v>
      </c>
      <c r="BG511" s="190">
        <f>IF(N511="zákl. přenesená",J511,0)</f>
        <v>0</v>
      </c>
      <c r="BH511" s="190">
        <f>IF(N511="sníž. přenesená",J511,0)</f>
        <v>0</v>
      </c>
      <c r="BI511" s="190">
        <f>IF(N511="nulová",J511,0)</f>
        <v>0</v>
      </c>
      <c r="BJ511" s="19" t="s">
        <v>86</v>
      </c>
      <c r="BK511" s="190">
        <f>ROUND(I511*H511,2)</f>
        <v>0</v>
      </c>
      <c r="BL511" s="19" t="s">
        <v>239</v>
      </c>
      <c r="BM511" s="189" t="s">
        <v>657</v>
      </c>
    </row>
    <row r="512" spans="1:65" s="2" customFormat="1" ht="24.15" customHeight="1">
      <c r="A512" s="37"/>
      <c r="B512" s="38"/>
      <c r="C512" s="178" t="s">
        <v>658</v>
      </c>
      <c r="D512" s="178" t="s">
        <v>235</v>
      </c>
      <c r="E512" s="179" t="s">
        <v>659</v>
      </c>
      <c r="F512" s="180" t="s">
        <v>660</v>
      </c>
      <c r="G512" s="181" t="s">
        <v>141</v>
      </c>
      <c r="H512" s="182">
        <v>2</v>
      </c>
      <c r="I512" s="183"/>
      <c r="J512" s="184">
        <f>ROUND(I512*H512,2)</f>
        <v>0</v>
      </c>
      <c r="K512" s="180" t="s">
        <v>238</v>
      </c>
      <c r="L512" s="42"/>
      <c r="M512" s="185" t="s">
        <v>32</v>
      </c>
      <c r="N512" s="186" t="s">
        <v>49</v>
      </c>
      <c r="O512" s="67"/>
      <c r="P512" s="187">
        <f>O512*H512</f>
        <v>0</v>
      </c>
      <c r="Q512" s="187">
        <v>2.972E-2</v>
      </c>
      <c r="R512" s="187">
        <f>Q512*H512</f>
        <v>5.944E-2</v>
      </c>
      <c r="S512" s="187">
        <v>0</v>
      </c>
      <c r="T512" s="188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189" t="s">
        <v>239</v>
      </c>
      <c r="AT512" s="189" t="s">
        <v>235</v>
      </c>
      <c r="AU512" s="189" t="s">
        <v>88</v>
      </c>
      <c r="AY512" s="19" t="s">
        <v>233</v>
      </c>
      <c r="BE512" s="190">
        <f>IF(N512="základní",J512,0)</f>
        <v>0</v>
      </c>
      <c r="BF512" s="190">
        <f>IF(N512="snížená",J512,0)</f>
        <v>0</v>
      </c>
      <c r="BG512" s="190">
        <f>IF(N512="zákl. přenesená",J512,0)</f>
        <v>0</v>
      </c>
      <c r="BH512" s="190">
        <f>IF(N512="sníž. přenesená",J512,0)</f>
        <v>0</v>
      </c>
      <c r="BI512" s="190">
        <f>IF(N512="nulová",J512,0)</f>
        <v>0</v>
      </c>
      <c r="BJ512" s="19" t="s">
        <v>86</v>
      </c>
      <c r="BK512" s="190">
        <f>ROUND(I512*H512,2)</f>
        <v>0</v>
      </c>
      <c r="BL512" s="19" t="s">
        <v>239</v>
      </c>
      <c r="BM512" s="189" t="s">
        <v>661</v>
      </c>
    </row>
    <row r="513" spans="1:65" s="2" customFormat="1">
      <c r="A513" s="37"/>
      <c r="B513" s="38"/>
      <c r="C513" s="39"/>
      <c r="D513" s="191" t="s">
        <v>241</v>
      </c>
      <c r="E513" s="39"/>
      <c r="F513" s="192" t="s">
        <v>662</v>
      </c>
      <c r="G513" s="39"/>
      <c r="H513" s="39"/>
      <c r="I513" s="193"/>
      <c r="J513" s="39"/>
      <c r="K513" s="39"/>
      <c r="L513" s="42"/>
      <c r="M513" s="194"/>
      <c r="N513" s="195"/>
      <c r="O513" s="67"/>
      <c r="P513" s="67"/>
      <c r="Q513" s="67"/>
      <c r="R513" s="67"/>
      <c r="S513" s="67"/>
      <c r="T513" s="68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T513" s="19" t="s">
        <v>241</v>
      </c>
      <c r="AU513" s="19" t="s">
        <v>88</v>
      </c>
    </row>
    <row r="514" spans="1:65" s="13" customFormat="1">
      <c r="B514" s="196"/>
      <c r="C514" s="197"/>
      <c r="D514" s="198" t="s">
        <v>243</v>
      </c>
      <c r="E514" s="199" t="s">
        <v>32</v>
      </c>
      <c r="F514" s="200" t="s">
        <v>464</v>
      </c>
      <c r="G514" s="197"/>
      <c r="H514" s="199" t="s">
        <v>32</v>
      </c>
      <c r="I514" s="201"/>
      <c r="J514" s="197"/>
      <c r="K514" s="197"/>
      <c r="L514" s="202"/>
      <c r="M514" s="203"/>
      <c r="N514" s="204"/>
      <c r="O514" s="204"/>
      <c r="P514" s="204"/>
      <c r="Q514" s="204"/>
      <c r="R514" s="204"/>
      <c r="S514" s="204"/>
      <c r="T514" s="205"/>
      <c r="AT514" s="206" t="s">
        <v>243</v>
      </c>
      <c r="AU514" s="206" t="s">
        <v>88</v>
      </c>
      <c r="AV514" s="13" t="s">
        <v>86</v>
      </c>
      <c r="AW514" s="13" t="s">
        <v>39</v>
      </c>
      <c r="AX514" s="13" t="s">
        <v>78</v>
      </c>
      <c r="AY514" s="206" t="s">
        <v>233</v>
      </c>
    </row>
    <row r="515" spans="1:65" s="14" customFormat="1">
      <c r="B515" s="207"/>
      <c r="C515" s="208"/>
      <c r="D515" s="198" t="s">
        <v>243</v>
      </c>
      <c r="E515" s="209" t="s">
        <v>32</v>
      </c>
      <c r="F515" s="210" t="s">
        <v>139</v>
      </c>
      <c r="G515" s="208"/>
      <c r="H515" s="211">
        <v>2</v>
      </c>
      <c r="I515" s="212"/>
      <c r="J515" s="208"/>
      <c r="K515" s="208"/>
      <c r="L515" s="213"/>
      <c r="M515" s="214"/>
      <c r="N515" s="215"/>
      <c r="O515" s="215"/>
      <c r="P515" s="215"/>
      <c r="Q515" s="215"/>
      <c r="R515" s="215"/>
      <c r="S515" s="215"/>
      <c r="T515" s="216"/>
      <c r="AT515" s="217" t="s">
        <v>243</v>
      </c>
      <c r="AU515" s="217" t="s">
        <v>88</v>
      </c>
      <c r="AV515" s="14" t="s">
        <v>88</v>
      </c>
      <c r="AW515" s="14" t="s">
        <v>39</v>
      </c>
      <c r="AX515" s="14" t="s">
        <v>78</v>
      </c>
      <c r="AY515" s="217" t="s">
        <v>233</v>
      </c>
    </row>
    <row r="516" spans="1:65" s="15" customFormat="1">
      <c r="B516" s="218"/>
      <c r="C516" s="219"/>
      <c r="D516" s="198" t="s">
        <v>243</v>
      </c>
      <c r="E516" s="220" t="s">
        <v>32</v>
      </c>
      <c r="F516" s="221" t="s">
        <v>245</v>
      </c>
      <c r="G516" s="219"/>
      <c r="H516" s="222">
        <v>2</v>
      </c>
      <c r="I516" s="223"/>
      <c r="J516" s="219"/>
      <c r="K516" s="219"/>
      <c r="L516" s="224"/>
      <c r="M516" s="225"/>
      <c r="N516" s="226"/>
      <c r="O516" s="226"/>
      <c r="P516" s="226"/>
      <c r="Q516" s="226"/>
      <c r="R516" s="226"/>
      <c r="S516" s="226"/>
      <c r="T516" s="227"/>
      <c r="AT516" s="228" t="s">
        <v>243</v>
      </c>
      <c r="AU516" s="228" t="s">
        <v>88</v>
      </c>
      <c r="AV516" s="15" t="s">
        <v>239</v>
      </c>
      <c r="AW516" s="15" t="s">
        <v>39</v>
      </c>
      <c r="AX516" s="15" t="s">
        <v>86</v>
      </c>
      <c r="AY516" s="228" t="s">
        <v>233</v>
      </c>
    </row>
    <row r="517" spans="1:65" s="2" customFormat="1" ht="24.15" customHeight="1">
      <c r="A517" s="37"/>
      <c r="B517" s="38"/>
      <c r="C517" s="229" t="s">
        <v>663</v>
      </c>
      <c r="D517" s="229" t="s">
        <v>383</v>
      </c>
      <c r="E517" s="230" t="s">
        <v>664</v>
      </c>
      <c r="F517" s="231" t="s">
        <v>665</v>
      </c>
      <c r="G517" s="232" t="s">
        <v>141</v>
      </c>
      <c r="H517" s="233">
        <v>2</v>
      </c>
      <c r="I517" s="234"/>
      <c r="J517" s="235">
        <f>ROUND(I517*H517,2)</f>
        <v>0</v>
      </c>
      <c r="K517" s="231" t="s">
        <v>238</v>
      </c>
      <c r="L517" s="236"/>
      <c r="M517" s="237" t="s">
        <v>32</v>
      </c>
      <c r="N517" s="238" t="s">
        <v>49</v>
      </c>
      <c r="O517" s="67"/>
      <c r="P517" s="187">
        <f>O517*H517</f>
        <v>0</v>
      </c>
      <c r="Q517" s="187">
        <v>5.7000000000000002E-2</v>
      </c>
      <c r="R517" s="187">
        <f>Q517*H517</f>
        <v>0.114</v>
      </c>
      <c r="S517" s="187">
        <v>0</v>
      </c>
      <c r="T517" s="188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189" t="s">
        <v>273</v>
      </c>
      <c r="AT517" s="189" t="s">
        <v>383</v>
      </c>
      <c r="AU517" s="189" t="s">
        <v>88</v>
      </c>
      <c r="AY517" s="19" t="s">
        <v>233</v>
      </c>
      <c r="BE517" s="190">
        <f>IF(N517="základní",J517,0)</f>
        <v>0</v>
      </c>
      <c r="BF517" s="190">
        <f>IF(N517="snížená",J517,0)</f>
        <v>0</v>
      </c>
      <c r="BG517" s="190">
        <f>IF(N517="zákl. přenesená",J517,0)</f>
        <v>0</v>
      </c>
      <c r="BH517" s="190">
        <f>IF(N517="sníž. přenesená",J517,0)</f>
        <v>0</v>
      </c>
      <c r="BI517" s="190">
        <f>IF(N517="nulová",J517,0)</f>
        <v>0</v>
      </c>
      <c r="BJ517" s="19" t="s">
        <v>86</v>
      </c>
      <c r="BK517" s="190">
        <f>ROUND(I517*H517,2)</f>
        <v>0</v>
      </c>
      <c r="BL517" s="19" t="s">
        <v>239</v>
      </c>
      <c r="BM517" s="189" t="s">
        <v>666</v>
      </c>
    </row>
    <row r="518" spans="1:65" s="2" customFormat="1" ht="24.15" customHeight="1">
      <c r="A518" s="37"/>
      <c r="B518" s="38"/>
      <c r="C518" s="178" t="s">
        <v>667</v>
      </c>
      <c r="D518" s="178" t="s">
        <v>235</v>
      </c>
      <c r="E518" s="179" t="s">
        <v>668</v>
      </c>
      <c r="F518" s="180" t="s">
        <v>669</v>
      </c>
      <c r="G518" s="181" t="s">
        <v>141</v>
      </c>
      <c r="H518" s="182">
        <v>2</v>
      </c>
      <c r="I518" s="183"/>
      <c r="J518" s="184">
        <f>ROUND(I518*H518,2)</f>
        <v>0</v>
      </c>
      <c r="K518" s="180" t="s">
        <v>238</v>
      </c>
      <c r="L518" s="42"/>
      <c r="M518" s="185" t="s">
        <v>32</v>
      </c>
      <c r="N518" s="186" t="s">
        <v>49</v>
      </c>
      <c r="O518" s="67"/>
      <c r="P518" s="187">
        <f>O518*H518</f>
        <v>0</v>
      </c>
      <c r="Q518" s="187">
        <v>2.972E-2</v>
      </c>
      <c r="R518" s="187">
        <f>Q518*H518</f>
        <v>5.944E-2</v>
      </c>
      <c r="S518" s="187">
        <v>0</v>
      </c>
      <c r="T518" s="188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189" t="s">
        <v>239</v>
      </c>
      <c r="AT518" s="189" t="s">
        <v>235</v>
      </c>
      <c r="AU518" s="189" t="s">
        <v>88</v>
      </c>
      <c r="AY518" s="19" t="s">
        <v>233</v>
      </c>
      <c r="BE518" s="190">
        <f>IF(N518="základní",J518,0)</f>
        <v>0</v>
      </c>
      <c r="BF518" s="190">
        <f>IF(N518="snížená",J518,0)</f>
        <v>0</v>
      </c>
      <c r="BG518" s="190">
        <f>IF(N518="zákl. přenesená",J518,0)</f>
        <v>0</v>
      </c>
      <c r="BH518" s="190">
        <f>IF(N518="sníž. přenesená",J518,0)</f>
        <v>0</v>
      </c>
      <c r="BI518" s="190">
        <f>IF(N518="nulová",J518,0)</f>
        <v>0</v>
      </c>
      <c r="BJ518" s="19" t="s">
        <v>86</v>
      </c>
      <c r="BK518" s="190">
        <f>ROUND(I518*H518,2)</f>
        <v>0</v>
      </c>
      <c r="BL518" s="19" t="s">
        <v>239</v>
      </c>
      <c r="BM518" s="189" t="s">
        <v>670</v>
      </c>
    </row>
    <row r="519" spans="1:65" s="2" customFormat="1">
      <c r="A519" s="37"/>
      <c r="B519" s="38"/>
      <c r="C519" s="39"/>
      <c r="D519" s="191" t="s">
        <v>241</v>
      </c>
      <c r="E519" s="39"/>
      <c r="F519" s="192" t="s">
        <v>671</v>
      </c>
      <c r="G519" s="39"/>
      <c r="H519" s="39"/>
      <c r="I519" s="193"/>
      <c r="J519" s="39"/>
      <c r="K519" s="39"/>
      <c r="L519" s="42"/>
      <c r="M519" s="194"/>
      <c r="N519" s="195"/>
      <c r="O519" s="67"/>
      <c r="P519" s="67"/>
      <c r="Q519" s="67"/>
      <c r="R519" s="67"/>
      <c r="S519" s="67"/>
      <c r="T519" s="68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T519" s="19" t="s">
        <v>241</v>
      </c>
      <c r="AU519" s="19" t="s">
        <v>88</v>
      </c>
    </row>
    <row r="520" spans="1:65" s="13" customFormat="1">
      <c r="B520" s="196"/>
      <c r="C520" s="197"/>
      <c r="D520" s="198" t="s">
        <v>243</v>
      </c>
      <c r="E520" s="199" t="s">
        <v>32</v>
      </c>
      <c r="F520" s="200" t="s">
        <v>464</v>
      </c>
      <c r="G520" s="197"/>
      <c r="H520" s="199" t="s">
        <v>32</v>
      </c>
      <c r="I520" s="201"/>
      <c r="J520" s="197"/>
      <c r="K520" s="197"/>
      <c r="L520" s="202"/>
      <c r="M520" s="203"/>
      <c r="N520" s="204"/>
      <c r="O520" s="204"/>
      <c r="P520" s="204"/>
      <c r="Q520" s="204"/>
      <c r="R520" s="204"/>
      <c r="S520" s="204"/>
      <c r="T520" s="205"/>
      <c r="AT520" s="206" t="s">
        <v>243</v>
      </c>
      <c r="AU520" s="206" t="s">
        <v>88</v>
      </c>
      <c r="AV520" s="13" t="s">
        <v>86</v>
      </c>
      <c r="AW520" s="13" t="s">
        <v>39</v>
      </c>
      <c r="AX520" s="13" t="s">
        <v>78</v>
      </c>
      <c r="AY520" s="206" t="s">
        <v>233</v>
      </c>
    </row>
    <row r="521" spans="1:65" s="14" customFormat="1">
      <c r="B521" s="207"/>
      <c r="C521" s="208"/>
      <c r="D521" s="198" t="s">
        <v>243</v>
      </c>
      <c r="E521" s="209" t="s">
        <v>32</v>
      </c>
      <c r="F521" s="210" t="s">
        <v>139</v>
      </c>
      <c r="G521" s="208"/>
      <c r="H521" s="211">
        <v>2</v>
      </c>
      <c r="I521" s="212"/>
      <c r="J521" s="208"/>
      <c r="K521" s="208"/>
      <c r="L521" s="213"/>
      <c r="M521" s="214"/>
      <c r="N521" s="215"/>
      <c r="O521" s="215"/>
      <c r="P521" s="215"/>
      <c r="Q521" s="215"/>
      <c r="R521" s="215"/>
      <c r="S521" s="215"/>
      <c r="T521" s="216"/>
      <c r="AT521" s="217" t="s">
        <v>243</v>
      </c>
      <c r="AU521" s="217" t="s">
        <v>88</v>
      </c>
      <c r="AV521" s="14" t="s">
        <v>88</v>
      </c>
      <c r="AW521" s="14" t="s">
        <v>39</v>
      </c>
      <c r="AX521" s="14" t="s">
        <v>78</v>
      </c>
      <c r="AY521" s="217" t="s">
        <v>233</v>
      </c>
    </row>
    <row r="522" spans="1:65" s="15" customFormat="1">
      <c r="B522" s="218"/>
      <c r="C522" s="219"/>
      <c r="D522" s="198" t="s">
        <v>243</v>
      </c>
      <c r="E522" s="220" t="s">
        <v>32</v>
      </c>
      <c r="F522" s="221" t="s">
        <v>245</v>
      </c>
      <c r="G522" s="219"/>
      <c r="H522" s="222">
        <v>2</v>
      </c>
      <c r="I522" s="223"/>
      <c r="J522" s="219"/>
      <c r="K522" s="219"/>
      <c r="L522" s="224"/>
      <c r="M522" s="225"/>
      <c r="N522" s="226"/>
      <c r="O522" s="226"/>
      <c r="P522" s="226"/>
      <c r="Q522" s="226"/>
      <c r="R522" s="226"/>
      <c r="S522" s="226"/>
      <c r="T522" s="227"/>
      <c r="AT522" s="228" t="s">
        <v>243</v>
      </c>
      <c r="AU522" s="228" t="s">
        <v>88</v>
      </c>
      <c r="AV522" s="15" t="s">
        <v>239</v>
      </c>
      <c r="AW522" s="15" t="s">
        <v>39</v>
      </c>
      <c r="AX522" s="15" t="s">
        <v>86</v>
      </c>
      <c r="AY522" s="228" t="s">
        <v>233</v>
      </c>
    </row>
    <row r="523" spans="1:65" s="2" customFormat="1" ht="24.15" customHeight="1">
      <c r="A523" s="37"/>
      <c r="B523" s="38"/>
      <c r="C523" s="229" t="s">
        <v>672</v>
      </c>
      <c r="D523" s="229" t="s">
        <v>383</v>
      </c>
      <c r="E523" s="230" t="s">
        <v>673</v>
      </c>
      <c r="F523" s="231" t="s">
        <v>674</v>
      </c>
      <c r="G523" s="232" t="s">
        <v>141</v>
      </c>
      <c r="H523" s="233">
        <v>2</v>
      </c>
      <c r="I523" s="234"/>
      <c r="J523" s="235">
        <f>ROUND(I523*H523,2)</f>
        <v>0</v>
      </c>
      <c r="K523" s="231" t="s">
        <v>238</v>
      </c>
      <c r="L523" s="236"/>
      <c r="M523" s="237" t="s">
        <v>32</v>
      </c>
      <c r="N523" s="238" t="s">
        <v>49</v>
      </c>
      <c r="O523" s="67"/>
      <c r="P523" s="187">
        <f>O523*H523</f>
        <v>0</v>
      </c>
      <c r="Q523" s="187">
        <v>0.08</v>
      </c>
      <c r="R523" s="187">
        <f>Q523*H523</f>
        <v>0.16</v>
      </c>
      <c r="S523" s="187">
        <v>0</v>
      </c>
      <c r="T523" s="188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189" t="s">
        <v>273</v>
      </c>
      <c r="AT523" s="189" t="s">
        <v>383</v>
      </c>
      <c r="AU523" s="189" t="s">
        <v>88</v>
      </c>
      <c r="AY523" s="19" t="s">
        <v>233</v>
      </c>
      <c r="BE523" s="190">
        <f>IF(N523="základní",J523,0)</f>
        <v>0</v>
      </c>
      <c r="BF523" s="190">
        <f>IF(N523="snížená",J523,0)</f>
        <v>0</v>
      </c>
      <c r="BG523" s="190">
        <f>IF(N523="zákl. přenesená",J523,0)</f>
        <v>0</v>
      </c>
      <c r="BH523" s="190">
        <f>IF(N523="sníž. přenesená",J523,0)</f>
        <v>0</v>
      </c>
      <c r="BI523" s="190">
        <f>IF(N523="nulová",J523,0)</f>
        <v>0</v>
      </c>
      <c r="BJ523" s="19" t="s">
        <v>86</v>
      </c>
      <c r="BK523" s="190">
        <f>ROUND(I523*H523,2)</f>
        <v>0</v>
      </c>
      <c r="BL523" s="19" t="s">
        <v>239</v>
      </c>
      <c r="BM523" s="189" t="s">
        <v>675</v>
      </c>
    </row>
    <row r="524" spans="1:65" s="2" customFormat="1" ht="24.15" customHeight="1">
      <c r="A524" s="37"/>
      <c r="B524" s="38"/>
      <c r="C524" s="178" t="s">
        <v>676</v>
      </c>
      <c r="D524" s="178" t="s">
        <v>235</v>
      </c>
      <c r="E524" s="179" t="s">
        <v>677</v>
      </c>
      <c r="F524" s="180" t="s">
        <v>678</v>
      </c>
      <c r="G524" s="181" t="s">
        <v>141</v>
      </c>
      <c r="H524" s="182">
        <v>1</v>
      </c>
      <c r="I524" s="183"/>
      <c r="J524" s="184">
        <f>ROUND(I524*H524,2)</f>
        <v>0</v>
      </c>
      <c r="K524" s="180" t="s">
        <v>238</v>
      </c>
      <c r="L524" s="42"/>
      <c r="M524" s="185" t="s">
        <v>32</v>
      </c>
      <c r="N524" s="186" t="s">
        <v>49</v>
      </c>
      <c r="O524" s="67"/>
      <c r="P524" s="187">
        <f>O524*H524</f>
        <v>0</v>
      </c>
      <c r="Q524" s="187">
        <v>0</v>
      </c>
      <c r="R524" s="187">
        <f>Q524*H524</f>
        <v>0</v>
      </c>
      <c r="S524" s="187">
        <v>0.1</v>
      </c>
      <c r="T524" s="188">
        <f>S524*H524</f>
        <v>0.1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189" t="s">
        <v>239</v>
      </c>
      <c r="AT524" s="189" t="s">
        <v>235</v>
      </c>
      <c r="AU524" s="189" t="s">
        <v>88</v>
      </c>
      <c r="AY524" s="19" t="s">
        <v>233</v>
      </c>
      <c r="BE524" s="190">
        <f>IF(N524="základní",J524,0)</f>
        <v>0</v>
      </c>
      <c r="BF524" s="190">
        <f>IF(N524="snížená",J524,0)</f>
        <v>0</v>
      </c>
      <c r="BG524" s="190">
        <f>IF(N524="zákl. přenesená",J524,0)</f>
        <v>0</v>
      </c>
      <c r="BH524" s="190">
        <f>IF(N524="sníž. přenesená",J524,0)</f>
        <v>0</v>
      </c>
      <c r="BI524" s="190">
        <f>IF(N524="nulová",J524,0)</f>
        <v>0</v>
      </c>
      <c r="BJ524" s="19" t="s">
        <v>86</v>
      </c>
      <c r="BK524" s="190">
        <f>ROUND(I524*H524,2)</f>
        <v>0</v>
      </c>
      <c r="BL524" s="19" t="s">
        <v>239</v>
      </c>
      <c r="BM524" s="189" t="s">
        <v>679</v>
      </c>
    </row>
    <row r="525" spans="1:65" s="2" customFormat="1">
      <c r="A525" s="37"/>
      <c r="B525" s="38"/>
      <c r="C525" s="39"/>
      <c r="D525" s="191" t="s">
        <v>241</v>
      </c>
      <c r="E525" s="39"/>
      <c r="F525" s="192" t="s">
        <v>680</v>
      </c>
      <c r="G525" s="39"/>
      <c r="H525" s="39"/>
      <c r="I525" s="193"/>
      <c r="J525" s="39"/>
      <c r="K525" s="39"/>
      <c r="L525" s="42"/>
      <c r="M525" s="194"/>
      <c r="N525" s="195"/>
      <c r="O525" s="67"/>
      <c r="P525" s="67"/>
      <c r="Q525" s="67"/>
      <c r="R525" s="67"/>
      <c r="S525" s="67"/>
      <c r="T525" s="68"/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T525" s="19" t="s">
        <v>241</v>
      </c>
      <c r="AU525" s="19" t="s">
        <v>88</v>
      </c>
    </row>
    <row r="526" spans="1:65" s="13" customFormat="1">
      <c r="B526" s="196"/>
      <c r="C526" s="197"/>
      <c r="D526" s="198" t="s">
        <v>243</v>
      </c>
      <c r="E526" s="199" t="s">
        <v>32</v>
      </c>
      <c r="F526" s="200" t="s">
        <v>244</v>
      </c>
      <c r="G526" s="197"/>
      <c r="H526" s="199" t="s">
        <v>32</v>
      </c>
      <c r="I526" s="201"/>
      <c r="J526" s="197"/>
      <c r="K526" s="197"/>
      <c r="L526" s="202"/>
      <c r="M526" s="203"/>
      <c r="N526" s="204"/>
      <c r="O526" s="204"/>
      <c r="P526" s="204"/>
      <c r="Q526" s="204"/>
      <c r="R526" s="204"/>
      <c r="S526" s="204"/>
      <c r="T526" s="205"/>
      <c r="AT526" s="206" t="s">
        <v>243</v>
      </c>
      <c r="AU526" s="206" t="s">
        <v>88</v>
      </c>
      <c r="AV526" s="13" t="s">
        <v>86</v>
      </c>
      <c r="AW526" s="13" t="s">
        <v>39</v>
      </c>
      <c r="AX526" s="13" t="s">
        <v>78</v>
      </c>
      <c r="AY526" s="206" t="s">
        <v>233</v>
      </c>
    </row>
    <row r="527" spans="1:65" s="13" customFormat="1">
      <c r="B527" s="196"/>
      <c r="C527" s="197"/>
      <c r="D527" s="198" t="s">
        <v>243</v>
      </c>
      <c r="E527" s="199" t="s">
        <v>32</v>
      </c>
      <c r="F527" s="200" t="s">
        <v>627</v>
      </c>
      <c r="G527" s="197"/>
      <c r="H527" s="199" t="s">
        <v>32</v>
      </c>
      <c r="I527" s="201"/>
      <c r="J527" s="197"/>
      <c r="K527" s="197"/>
      <c r="L527" s="202"/>
      <c r="M527" s="203"/>
      <c r="N527" s="204"/>
      <c r="O527" s="204"/>
      <c r="P527" s="204"/>
      <c r="Q527" s="204"/>
      <c r="R527" s="204"/>
      <c r="S527" s="204"/>
      <c r="T527" s="205"/>
      <c r="AT527" s="206" t="s">
        <v>243</v>
      </c>
      <c r="AU527" s="206" t="s">
        <v>88</v>
      </c>
      <c r="AV527" s="13" t="s">
        <v>86</v>
      </c>
      <c r="AW527" s="13" t="s">
        <v>39</v>
      </c>
      <c r="AX527" s="13" t="s">
        <v>78</v>
      </c>
      <c r="AY527" s="206" t="s">
        <v>233</v>
      </c>
    </row>
    <row r="528" spans="1:65" s="14" customFormat="1">
      <c r="B528" s="207"/>
      <c r="C528" s="208"/>
      <c r="D528" s="198" t="s">
        <v>243</v>
      </c>
      <c r="E528" s="209" t="s">
        <v>32</v>
      </c>
      <c r="F528" s="210" t="s">
        <v>418</v>
      </c>
      <c r="G528" s="208"/>
      <c r="H528" s="211">
        <v>1</v>
      </c>
      <c r="I528" s="212"/>
      <c r="J528" s="208"/>
      <c r="K528" s="208"/>
      <c r="L528" s="213"/>
      <c r="M528" s="214"/>
      <c r="N528" s="215"/>
      <c r="O528" s="215"/>
      <c r="P528" s="215"/>
      <c r="Q528" s="215"/>
      <c r="R528" s="215"/>
      <c r="S528" s="215"/>
      <c r="T528" s="216"/>
      <c r="AT528" s="217" t="s">
        <v>243</v>
      </c>
      <c r="AU528" s="217" t="s">
        <v>88</v>
      </c>
      <c r="AV528" s="14" t="s">
        <v>88</v>
      </c>
      <c r="AW528" s="14" t="s">
        <v>39</v>
      </c>
      <c r="AX528" s="14" t="s">
        <v>78</v>
      </c>
      <c r="AY528" s="217" t="s">
        <v>233</v>
      </c>
    </row>
    <row r="529" spans="1:65" s="15" customFormat="1">
      <c r="B529" s="218"/>
      <c r="C529" s="219"/>
      <c r="D529" s="198" t="s">
        <v>243</v>
      </c>
      <c r="E529" s="220" t="s">
        <v>32</v>
      </c>
      <c r="F529" s="221" t="s">
        <v>245</v>
      </c>
      <c r="G529" s="219"/>
      <c r="H529" s="222">
        <v>1</v>
      </c>
      <c r="I529" s="223"/>
      <c r="J529" s="219"/>
      <c r="K529" s="219"/>
      <c r="L529" s="224"/>
      <c r="M529" s="225"/>
      <c r="N529" s="226"/>
      <c r="O529" s="226"/>
      <c r="P529" s="226"/>
      <c r="Q529" s="226"/>
      <c r="R529" s="226"/>
      <c r="S529" s="226"/>
      <c r="T529" s="227"/>
      <c r="AT529" s="228" t="s">
        <v>243</v>
      </c>
      <c r="AU529" s="228" t="s">
        <v>88</v>
      </c>
      <c r="AV529" s="15" t="s">
        <v>239</v>
      </c>
      <c r="AW529" s="15" t="s">
        <v>39</v>
      </c>
      <c r="AX529" s="15" t="s">
        <v>86</v>
      </c>
      <c r="AY529" s="228" t="s">
        <v>233</v>
      </c>
    </row>
    <row r="530" spans="1:65" s="2" customFormat="1" ht="24.15" customHeight="1">
      <c r="A530" s="37"/>
      <c r="B530" s="38"/>
      <c r="C530" s="178" t="s">
        <v>681</v>
      </c>
      <c r="D530" s="178" t="s">
        <v>235</v>
      </c>
      <c r="E530" s="179" t="s">
        <v>682</v>
      </c>
      <c r="F530" s="180" t="s">
        <v>683</v>
      </c>
      <c r="G530" s="181" t="s">
        <v>141</v>
      </c>
      <c r="H530" s="182">
        <v>2</v>
      </c>
      <c r="I530" s="183"/>
      <c r="J530" s="184">
        <f>ROUND(I530*H530,2)</f>
        <v>0</v>
      </c>
      <c r="K530" s="180" t="s">
        <v>238</v>
      </c>
      <c r="L530" s="42"/>
      <c r="M530" s="185" t="s">
        <v>32</v>
      </c>
      <c r="N530" s="186" t="s">
        <v>49</v>
      </c>
      <c r="O530" s="67"/>
      <c r="P530" s="187">
        <f>O530*H530</f>
        <v>0</v>
      </c>
      <c r="Q530" s="187">
        <v>0.21734000000000001</v>
      </c>
      <c r="R530" s="187">
        <f>Q530*H530</f>
        <v>0.43468000000000001</v>
      </c>
      <c r="S530" s="187">
        <v>0</v>
      </c>
      <c r="T530" s="188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189" t="s">
        <v>239</v>
      </c>
      <c r="AT530" s="189" t="s">
        <v>235</v>
      </c>
      <c r="AU530" s="189" t="s">
        <v>88</v>
      </c>
      <c r="AY530" s="19" t="s">
        <v>233</v>
      </c>
      <c r="BE530" s="190">
        <f>IF(N530="základní",J530,0)</f>
        <v>0</v>
      </c>
      <c r="BF530" s="190">
        <f>IF(N530="snížená",J530,0)</f>
        <v>0</v>
      </c>
      <c r="BG530" s="190">
        <f>IF(N530="zákl. přenesená",J530,0)</f>
        <v>0</v>
      </c>
      <c r="BH530" s="190">
        <f>IF(N530="sníž. přenesená",J530,0)</f>
        <v>0</v>
      </c>
      <c r="BI530" s="190">
        <f>IF(N530="nulová",J530,0)</f>
        <v>0</v>
      </c>
      <c r="BJ530" s="19" t="s">
        <v>86</v>
      </c>
      <c r="BK530" s="190">
        <f>ROUND(I530*H530,2)</f>
        <v>0</v>
      </c>
      <c r="BL530" s="19" t="s">
        <v>239</v>
      </c>
      <c r="BM530" s="189" t="s">
        <v>684</v>
      </c>
    </row>
    <row r="531" spans="1:65" s="2" customFormat="1">
      <c r="A531" s="37"/>
      <c r="B531" s="38"/>
      <c r="C531" s="39"/>
      <c r="D531" s="191" t="s">
        <v>241</v>
      </c>
      <c r="E531" s="39"/>
      <c r="F531" s="192" t="s">
        <v>685</v>
      </c>
      <c r="G531" s="39"/>
      <c r="H531" s="39"/>
      <c r="I531" s="193"/>
      <c r="J531" s="39"/>
      <c r="K531" s="39"/>
      <c r="L531" s="42"/>
      <c r="M531" s="194"/>
      <c r="N531" s="195"/>
      <c r="O531" s="67"/>
      <c r="P531" s="67"/>
      <c r="Q531" s="67"/>
      <c r="R531" s="67"/>
      <c r="S531" s="67"/>
      <c r="T531" s="68"/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T531" s="19" t="s">
        <v>241</v>
      </c>
      <c r="AU531" s="19" t="s">
        <v>88</v>
      </c>
    </row>
    <row r="532" spans="1:65" s="13" customFormat="1">
      <c r="B532" s="196"/>
      <c r="C532" s="197"/>
      <c r="D532" s="198" t="s">
        <v>243</v>
      </c>
      <c r="E532" s="199" t="s">
        <v>32</v>
      </c>
      <c r="F532" s="200" t="s">
        <v>244</v>
      </c>
      <c r="G532" s="197"/>
      <c r="H532" s="199" t="s">
        <v>32</v>
      </c>
      <c r="I532" s="201"/>
      <c r="J532" s="197"/>
      <c r="K532" s="197"/>
      <c r="L532" s="202"/>
      <c r="M532" s="203"/>
      <c r="N532" s="204"/>
      <c r="O532" s="204"/>
      <c r="P532" s="204"/>
      <c r="Q532" s="204"/>
      <c r="R532" s="204"/>
      <c r="S532" s="204"/>
      <c r="T532" s="205"/>
      <c r="AT532" s="206" t="s">
        <v>243</v>
      </c>
      <c r="AU532" s="206" t="s">
        <v>88</v>
      </c>
      <c r="AV532" s="13" t="s">
        <v>86</v>
      </c>
      <c r="AW532" s="13" t="s">
        <v>39</v>
      </c>
      <c r="AX532" s="13" t="s">
        <v>78</v>
      </c>
      <c r="AY532" s="206" t="s">
        <v>233</v>
      </c>
    </row>
    <row r="533" spans="1:65" s="13" customFormat="1">
      <c r="B533" s="196"/>
      <c r="C533" s="197"/>
      <c r="D533" s="198" t="s">
        <v>243</v>
      </c>
      <c r="E533" s="199" t="s">
        <v>32</v>
      </c>
      <c r="F533" s="200" t="s">
        <v>686</v>
      </c>
      <c r="G533" s="197"/>
      <c r="H533" s="199" t="s">
        <v>32</v>
      </c>
      <c r="I533" s="201"/>
      <c r="J533" s="197"/>
      <c r="K533" s="197"/>
      <c r="L533" s="202"/>
      <c r="M533" s="203"/>
      <c r="N533" s="204"/>
      <c r="O533" s="204"/>
      <c r="P533" s="204"/>
      <c r="Q533" s="204"/>
      <c r="R533" s="204"/>
      <c r="S533" s="204"/>
      <c r="T533" s="205"/>
      <c r="AT533" s="206" t="s">
        <v>243</v>
      </c>
      <c r="AU533" s="206" t="s">
        <v>88</v>
      </c>
      <c r="AV533" s="13" t="s">
        <v>86</v>
      </c>
      <c r="AW533" s="13" t="s">
        <v>39</v>
      </c>
      <c r="AX533" s="13" t="s">
        <v>78</v>
      </c>
      <c r="AY533" s="206" t="s">
        <v>233</v>
      </c>
    </row>
    <row r="534" spans="1:65" s="14" customFormat="1">
      <c r="B534" s="207"/>
      <c r="C534" s="208"/>
      <c r="D534" s="198" t="s">
        <v>243</v>
      </c>
      <c r="E534" s="209" t="s">
        <v>32</v>
      </c>
      <c r="F534" s="210" t="s">
        <v>139</v>
      </c>
      <c r="G534" s="208"/>
      <c r="H534" s="211">
        <v>2</v>
      </c>
      <c r="I534" s="212"/>
      <c r="J534" s="208"/>
      <c r="K534" s="208"/>
      <c r="L534" s="213"/>
      <c r="M534" s="214"/>
      <c r="N534" s="215"/>
      <c r="O534" s="215"/>
      <c r="P534" s="215"/>
      <c r="Q534" s="215"/>
      <c r="R534" s="215"/>
      <c r="S534" s="215"/>
      <c r="T534" s="216"/>
      <c r="AT534" s="217" t="s">
        <v>243</v>
      </c>
      <c r="AU534" s="217" t="s">
        <v>88</v>
      </c>
      <c r="AV534" s="14" t="s">
        <v>88</v>
      </c>
      <c r="AW534" s="14" t="s">
        <v>39</v>
      </c>
      <c r="AX534" s="14" t="s">
        <v>78</v>
      </c>
      <c r="AY534" s="217" t="s">
        <v>233</v>
      </c>
    </row>
    <row r="535" spans="1:65" s="15" customFormat="1">
      <c r="B535" s="218"/>
      <c r="C535" s="219"/>
      <c r="D535" s="198" t="s">
        <v>243</v>
      </c>
      <c r="E535" s="220" t="s">
        <v>32</v>
      </c>
      <c r="F535" s="221" t="s">
        <v>245</v>
      </c>
      <c r="G535" s="219"/>
      <c r="H535" s="222">
        <v>2</v>
      </c>
      <c r="I535" s="223"/>
      <c r="J535" s="219"/>
      <c r="K535" s="219"/>
      <c r="L535" s="224"/>
      <c r="M535" s="225"/>
      <c r="N535" s="226"/>
      <c r="O535" s="226"/>
      <c r="P535" s="226"/>
      <c r="Q535" s="226"/>
      <c r="R535" s="226"/>
      <c r="S535" s="226"/>
      <c r="T535" s="227"/>
      <c r="AT535" s="228" t="s">
        <v>243</v>
      </c>
      <c r="AU535" s="228" t="s">
        <v>88</v>
      </c>
      <c r="AV535" s="15" t="s">
        <v>239</v>
      </c>
      <c r="AW535" s="15" t="s">
        <v>39</v>
      </c>
      <c r="AX535" s="15" t="s">
        <v>86</v>
      </c>
      <c r="AY535" s="228" t="s">
        <v>233</v>
      </c>
    </row>
    <row r="536" spans="1:65" s="2" customFormat="1" ht="16.5" customHeight="1">
      <c r="A536" s="37"/>
      <c r="B536" s="38"/>
      <c r="C536" s="229" t="s">
        <v>687</v>
      </c>
      <c r="D536" s="229" t="s">
        <v>383</v>
      </c>
      <c r="E536" s="230" t="s">
        <v>688</v>
      </c>
      <c r="F536" s="231" t="s">
        <v>689</v>
      </c>
      <c r="G536" s="232" t="s">
        <v>141</v>
      </c>
      <c r="H536" s="233">
        <v>2</v>
      </c>
      <c r="I536" s="234"/>
      <c r="J536" s="235">
        <f>ROUND(I536*H536,2)</f>
        <v>0</v>
      </c>
      <c r="K536" s="231" t="s">
        <v>238</v>
      </c>
      <c r="L536" s="236"/>
      <c r="M536" s="237" t="s">
        <v>32</v>
      </c>
      <c r="N536" s="238" t="s">
        <v>49</v>
      </c>
      <c r="O536" s="67"/>
      <c r="P536" s="187">
        <f>O536*H536</f>
        <v>0</v>
      </c>
      <c r="Q536" s="187">
        <v>5.1200000000000002E-2</v>
      </c>
      <c r="R536" s="187">
        <f>Q536*H536</f>
        <v>0.1024</v>
      </c>
      <c r="S536" s="187">
        <v>0</v>
      </c>
      <c r="T536" s="188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189" t="s">
        <v>273</v>
      </c>
      <c r="AT536" s="189" t="s">
        <v>383</v>
      </c>
      <c r="AU536" s="189" t="s">
        <v>88</v>
      </c>
      <c r="AY536" s="19" t="s">
        <v>233</v>
      </c>
      <c r="BE536" s="190">
        <f>IF(N536="základní",J536,0)</f>
        <v>0</v>
      </c>
      <c r="BF536" s="190">
        <f>IF(N536="snížená",J536,0)</f>
        <v>0</v>
      </c>
      <c r="BG536" s="190">
        <f>IF(N536="zákl. přenesená",J536,0)</f>
        <v>0</v>
      </c>
      <c r="BH536" s="190">
        <f>IF(N536="sníž. přenesená",J536,0)</f>
        <v>0</v>
      </c>
      <c r="BI536" s="190">
        <f>IF(N536="nulová",J536,0)</f>
        <v>0</v>
      </c>
      <c r="BJ536" s="19" t="s">
        <v>86</v>
      </c>
      <c r="BK536" s="190">
        <f>ROUND(I536*H536,2)</f>
        <v>0</v>
      </c>
      <c r="BL536" s="19" t="s">
        <v>239</v>
      </c>
      <c r="BM536" s="189" t="s">
        <v>690</v>
      </c>
    </row>
    <row r="537" spans="1:65" s="2" customFormat="1" ht="16.5" customHeight="1">
      <c r="A537" s="37"/>
      <c r="B537" s="38"/>
      <c r="C537" s="229" t="s">
        <v>691</v>
      </c>
      <c r="D537" s="229" t="s">
        <v>383</v>
      </c>
      <c r="E537" s="230" t="s">
        <v>692</v>
      </c>
      <c r="F537" s="231" t="s">
        <v>693</v>
      </c>
      <c r="G537" s="232" t="s">
        <v>141</v>
      </c>
      <c r="H537" s="233">
        <v>2</v>
      </c>
      <c r="I537" s="234"/>
      <c r="J537" s="235">
        <f>ROUND(I537*H537,2)</f>
        <v>0</v>
      </c>
      <c r="K537" s="231" t="s">
        <v>238</v>
      </c>
      <c r="L537" s="236"/>
      <c r="M537" s="237" t="s">
        <v>32</v>
      </c>
      <c r="N537" s="238" t="s">
        <v>49</v>
      </c>
      <c r="O537" s="67"/>
      <c r="P537" s="187">
        <f>O537*H537</f>
        <v>0</v>
      </c>
      <c r="Q537" s="187">
        <v>6.4999999999999997E-3</v>
      </c>
      <c r="R537" s="187">
        <f>Q537*H537</f>
        <v>1.2999999999999999E-2</v>
      </c>
      <c r="S537" s="187">
        <v>0</v>
      </c>
      <c r="T537" s="188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189" t="s">
        <v>273</v>
      </c>
      <c r="AT537" s="189" t="s">
        <v>383</v>
      </c>
      <c r="AU537" s="189" t="s">
        <v>88</v>
      </c>
      <c r="AY537" s="19" t="s">
        <v>233</v>
      </c>
      <c r="BE537" s="190">
        <f>IF(N537="základní",J537,0)</f>
        <v>0</v>
      </c>
      <c r="BF537" s="190">
        <f>IF(N537="snížená",J537,0)</f>
        <v>0</v>
      </c>
      <c r="BG537" s="190">
        <f>IF(N537="zákl. přenesená",J537,0)</f>
        <v>0</v>
      </c>
      <c r="BH537" s="190">
        <f>IF(N537="sníž. přenesená",J537,0)</f>
        <v>0</v>
      </c>
      <c r="BI537" s="190">
        <f>IF(N537="nulová",J537,0)</f>
        <v>0</v>
      </c>
      <c r="BJ537" s="19" t="s">
        <v>86</v>
      </c>
      <c r="BK537" s="190">
        <f>ROUND(I537*H537,2)</f>
        <v>0</v>
      </c>
      <c r="BL537" s="19" t="s">
        <v>239</v>
      </c>
      <c r="BM537" s="189" t="s">
        <v>694</v>
      </c>
    </row>
    <row r="538" spans="1:65" s="2" customFormat="1" ht="24.15" customHeight="1">
      <c r="A538" s="37"/>
      <c r="B538" s="38"/>
      <c r="C538" s="178" t="s">
        <v>695</v>
      </c>
      <c r="D538" s="178" t="s">
        <v>235</v>
      </c>
      <c r="E538" s="179" t="s">
        <v>696</v>
      </c>
      <c r="F538" s="180" t="s">
        <v>697</v>
      </c>
      <c r="G538" s="181" t="s">
        <v>141</v>
      </c>
      <c r="H538" s="182">
        <v>1</v>
      </c>
      <c r="I538" s="183"/>
      <c r="J538" s="184">
        <f>ROUND(I538*H538,2)</f>
        <v>0</v>
      </c>
      <c r="K538" s="180" t="s">
        <v>238</v>
      </c>
      <c r="L538" s="42"/>
      <c r="M538" s="185" t="s">
        <v>32</v>
      </c>
      <c r="N538" s="186" t="s">
        <v>49</v>
      </c>
      <c r="O538" s="67"/>
      <c r="P538" s="187">
        <f>O538*H538</f>
        <v>0</v>
      </c>
      <c r="Q538" s="187">
        <v>0.42368</v>
      </c>
      <c r="R538" s="187">
        <f>Q538*H538</f>
        <v>0.42368</v>
      </c>
      <c r="S538" s="187">
        <v>0</v>
      </c>
      <c r="T538" s="188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189" t="s">
        <v>239</v>
      </c>
      <c r="AT538" s="189" t="s">
        <v>235</v>
      </c>
      <c r="AU538" s="189" t="s">
        <v>88</v>
      </c>
      <c r="AY538" s="19" t="s">
        <v>233</v>
      </c>
      <c r="BE538" s="190">
        <f>IF(N538="základní",J538,0)</f>
        <v>0</v>
      </c>
      <c r="BF538" s="190">
        <f>IF(N538="snížená",J538,0)</f>
        <v>0</v>
      </c>
      <c r="BG538" s="190">
        <f>IF(N538="zákl. přenesená",J538,0)</f>
        <v>0</v>
      </c>
      <c r="BH538" s="190">
        <f>IF(N538="sníž. přenesená",J538,0)</f>
        <v>0</v>
      </c>
      <c r="BI538" s="190">
        <f>IF(N538="nulová",J538,0)</f>
        <v>0</v>
      </c>
      <c r="BJ538" s="19" t="s">
        <v>86</v>
      </c>
      <c r="BK538" s="190">
        <f>ROUND(I538*H538,2)</f>
        <v>0</v>
      </c>
      <c r="BL538" s="19" t="s">
        <v>239</v>
      </c>
      <c r="BM538" s="189" t="s">
        <v>698</v>
      </c>
    </row>
    <row r="539" spans="1:65" s="2" customFormat="1">
      <c r="A539" s="37"/>
      <c r="B539" s="38"/>
      <c r="C539" s="39"/>
      <c r="D539" s="191" t="s">
        <v>241</v>
      </c>
      <c r="E539" s="39"/>
      <c r="F539" s="192" t="s">
        <v>699</v>
      </c>
      <c r="G539" s="39"/>
      <c r="H539" s="39"/>
      <c r="I539" s="193"/>
      <c r="J539" s="39"/>
      <c r="K539" s="39"/>
      <c r="L539" s="42"/>
      <c r="M539" s="194"/>
      <c r="N539" s="195"/>
      <c r="O539" s="67"/>
      <c r="P539" s="67"/>
      <c r="Q539" s="67"/>
      <c r="R539" s="67"/>
      <c r="S539" s="67"/>
      <c r="T539" s="68"/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T539" s="19" t="s">
        <v>241</v>
      </c>
      <c r="AU539" s="19" t="s">
        <v>88</v>
      </c>
    </row>
    <row r="540" spans="1:65" s="13" customFormat="1">
      <c r="B540" s="196"/>
      <c r="C540" s="197"/>
      <c r="D540" s="198" t="s">
        <v>243</v>
      </c>
      <c r="E540" s="199" t="s">
        <v>32</v>
      </c>
      <c r="F540" s="200" t="s">
        <v>244</v>
      </c>
      <c r="G540" s="197"/>
      <c r="H540" s="199" t="s">
        <v>32</v>
      </c>
      <c r="I540" s="201"/>
      <c r="J540" s="197"/>
      <c r="K540" s="197"/>
      <c r="L540" s="202"/>
      <c r="M540" s="203"/>
      <c r="N540" s="204"/>
      <c r="O540" s="204"/>
      <c r="P540" s="204"/>
      <c r="Q540" s="204"/>
      <c r="R540" s="204"/>
      <c r="S540" s="204"/>
      <c r="T540" s="205"/>
      <c r="AT540" s="206" t="s">
        <v>243</v>
      </c>
      <c r="AU540" s="206" t="s">
        <v>88</v>
      </c>
      <c r="AV540" s="13" t="s">
        <v>86</v>
      </c>
      <c r="AW540" s="13" t="s">
        <v>39</v>
      </c>
      <c r="AX540" s="13" t="s">
        <v>78</v>
      </c>
      <c r="AY540" s="206" t="s">
        <v>233</v>
      </c>
    </row>
    <row r="541" spans="1:65" s="13" customFormat="1">
      <c r="B541" s="196"/>
      <c r="C541" s="197"/>
      <c r="D541" s="198" t="s">
        <v>243</v>
      </c>
      <c r="E541" s="199" t="s">
        <v>32</v>
      </c>
      <c r="F541" s="200" t="s">
        <v>700</v>
      </c>
      <c r="G541" s="197"/>
      <c r="H541" s="199" t="s">
        <v>32</v>
      </c>
      <c r="I541" s="201"/>
      <c r="J541" s="197"/>
      <c r="K541" s="197"/>
      <c r="L541" s="202"/>
      <c r="M541" s="203"/>
      <c r="N541" s="204"/>
      <c r="O541" s="204"/>
      <c r="P541" s="204"/>
      <c r="Q541" s="204"/>
      <c r="R541" s="204"/>
      <c r="S541" s="204"/>
      <c r="T541" s="205"/>
      <c r="AT541" s="206" t="s">
        <v>243</v>
      </c>
      <c r="AU541" s="206" t="s">
        <v>88</v>
      </c>
      <c r="AV541" s="13" t="s">
        <v>86</v>
      </c>
      <c r="AW541" s="13" t="s">
        <v>39</v>
      </c>
      <c r="AX541" s="13" t="s">
        <v>78</v>
      </c>
      <c r="AY541" s="206" t="s">
        <v>233</v>
      </c>
    </row>
    <row r="542" spans="1:65" s="14" customFormat="1">
      <c r="B542" s="207"/>
      <c r="C542" s="208"/>
      <c r="D542" s="198" t="s">
        <v>243</v>
      </c>
      <c r="E542" s="209" t="s">
        <v>32</v>
      </c>
      <c r="F542" s="210" t="s">
        <v>418</v>
      </c>
      <c r="G542" s="208"/>
      <c r="H542" s="211">
        <v>1</v>
      </c>
      <c r="I542" s="212"/>
      <c r="J542" s="208"/>
      <c r="K542" s="208"/>
      <c r="L542" s="213"/>
      <c r="M542" s="214"/>
      <c r="N542" s="215"/>
      <c r="O542" s="215"/>
      <c r="P542" s="215"/>
      <c r="Q542" s="215"/>
      <c r="R542" s="215"/>
      <c r="S542" s="215"/>
      <c r="T542" s="216"/>
      <c r="AT542" s="217" t="s">
        <v>243</v>
      </c>
      <c r="AU542" s="217" t="s">
        <v>88</v>
      </c>
      <c r="AV542" s="14" t="s">
        <v>88</v>
      </c>
      <c r="AW542" s="14" t="s">
        <v>39</v>
      </c>
      <c r="AX542" s="14" t="s">
        <v>78</v>
      </c>
      <c r="AY542" s="217" t="s">
        <v>233</v>
      </c>
    </row>
    <row r="543" spans="1:65" s="15" customFormat="1">
      <c r="B543" s="218"/>
      <c r="C543" s="219"/>
      <c r="D543" s="198" t="s">
        <v>243</v>
      </c>
      <c r="E543" s="220" t="s">
        <v>32</v>
      </c>
      <c r="F543" s="221" t="s">
        <v>245</v>
      </c>
      <c r="G543" s="219"/>
      <c r="H543" s="222">
        <v>1</v>
      </c>
      <c r="I543" s="223"/>
      <c r="J543" s="219"/>
      <c r="K543" s="219"/>
      <c r="L543" s="224"/>
      <c r="M543" s="225"/>
      <c r="N543" s="226"/>
      <c r="O543" s="226"/>
      <c r="P543" s="226"/>
      <c r="Q543" s="226"/>
      <c r="R543" s="226"/>
      <c r="S543" s="226"/>
      <c r="T543" s="227"/>
      <c r="AT543" s="228" t="s">
        <v>243</v>
      </c>
      <c r="AU543" s="228" t="s">
        <v>88</v>
      </c>
      <c r="AV543" s="15" t="s">
        <v>239</v>
      </c>
      <c r="AW543" s="15" t="s">
        <v>39</v>
      </c>
      <c r="AX543" s="15" t="s">
        <v>86</v>
      </c>
      <c r="AY543" s="228" t="s">
        <v>233</v>
      </c>
    </row>
    <row r="544" spans="1:65" s="2" customFormat="1" ht="24.15" customHeight="1">
      <c r="A544" s="37"/>
      <c r="B544" s="38"/>
      <c r="C544" s="178" t="s">
        <v>701</v>
      </c>
      <c r="D544" s="178" t="s">
        <v>235</v>
      </c>
      <c r="E544" s="179" t="s">
        <v>702</v>
      </c>
      <c r="F544" s="180" t="s">
        <v>703</v>
      </c>
      <c r="G544" s="181" t="s">
        <v>141</v>
      </c>
      <c r="H544" s="182">
        <v>4</v>
      </c>
      <c r="I544" s="183"/>
      <c r="J544" s="184">
        <f>ROUND(I544*H544,2)</f>
        <v>0</v>
      </c>
      <c r="K544" s="180" t="s">
        <v>238</v>
      </c>
      <c r="L544" s="42"/>
      <c r="M544" s="185" t="s">
        <v>32</v>
      </c>
      <c r="N544" s="186" t="s">
        <v>49</v>
      </c>
      <c r="O544" s="67"/>
      <c r="P544" s="187">
        <f>O544*H544</f>
        <v>0</v>
      </c>
      <c r="Q544" s="187">
        <v>0.42080000000000001</v>
      </c>
      <c r="R544" s="187">
        <f>Q544*H544</f>
        <v>1.6832</v>
      </c>
      <c r="S544" s="187">
        <v>0</v>
      </c>
      <c r="T544" s="188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189" t="s">
        <v>239</v>
      </c>
      <c r="AT544" s="189" t="s">
        <v>235</v>
      </c>
      <c r="AU544" s="189" t="s">
        <v>88</v>
      </c>
      <c r="AY544" s="19" t="s">
        <v>233</v>
      </c>
      <c r="BE544" s="190">
        <f>IF(N544="základní",J544,0)</f>
        <v>0</v>
      </c>
      <c r="BF544" s="190">
        <f>IF(N544="snížená",J544,0)</f>
        <v>0</v>
      </c>
      <c r="BG544" s="190">
        <f>IF(N544="zákl. přenesená",J544,0)</f>
        <v>0</v>
      </c>
      <c r="BH544" s="190">
        <f>IF(N544="sníž. přenesená",J544,0)</f>
        <v>0</v>
      </c>
      <c r="BI544" s="190">
        <f>IF(N544="nulová",J544,0)</f>
        <v>0</v>
      </c>
      <c r="BJ544" s="19" t="s">
        <v>86</v>
      </c>
      <c r="BK544" s="190">
        <f>ROUND(I544*H544,2)</f>
        <v>0</v>
      </c>
      <c r="BL544" s="19" t="s">
        <v>239</v>
      </c>
      <c r="BM544" s="189" t="s">
        <v>704</v>
      </c>
    </row>
    <row r="545" spans="1:65" s="2" customFormat="1">
      <c r="A545" s="37"/>
      <c r="B545" s="38"/>
      <c r="C545" s="39"/>
      <c r="D545" s="191" t="s">
        <v>241</v>
      </c>
      <c r="E545" s="39"/>
      <c r="F545" s="192" t="s">
        <v>705</v>
      </c>
      <c r="G545" s="39"/>
      <c r="H545" s="39"/>
      <c r="I545" s="193"/>
      <c r="J545" s="39"/>
      <c r="K545" s="39"/>
      <c r="L545" s="42"/>
      <c r="M545" s="194"/>
      <c r="N545" s="195"/>
      <c r="O545" s="67"/>
      <c r="P545" s="67"/>
      <c r="Q545" s="67"/>
      <c r="R545" s="67"/>
      <c r="S545" s="67"/>
      <c r="T545" s="68"/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T545" s="19" t="s">
        <v>241</v>
      </c>
      <c r="AU545" s="19" t="s">
        <v>88</v>
      </c>
    </row>
    <row r="546" spans="1:65" s="13" customFormat="1">
      <c r="B546" s="196"/>
      <c r="C546" s="197"/>
      <c r="D546" s="198" t="s">
        <v>243</v>
      </c>
      <c r="E546" s="199" t="s">
        <v>32</v>
      </c>
      <c r="F546" s="200" t="s">
        <v>244</v>
      </c>
      <c r="G546" s="197"/>
      <c r="H546" s="199" t="s">
        <v>32</v>
      </c>
      <c r="I546" s="201"/>
      <c r="J546" s="197"/>
      <c r="K546" s="197"/>
      <c r="L546" s="202"/>
      <c r="M546" s="203"/>
      <c r="N546" s="204"/>
      <c r="O546" s="204"/>
      <c r="P546" s="204"/>
      <c r="Q546" s="204"/>
      <c r="R546" s="204"/>
      <c r="S546" s="204"/>
      <c r="T546" s="205"/>
      <c r="AT546" s="206" t="s">
        <v>243</v>
      </c>
      <c r="AU546" s="206" t="s">
        <v>88</v>
      </c>
      <c r="AV546" s="13" t="s">
        <v>86</v>
      </c>
      <c r="AW546" s="13" t="s">
        <v>39</v>
      </c>
      <c r="AX546" s="13" t="s">
        <v>78</v>
      </c>
      <c r="AY546" s="206" t="s">
        <v>233</v>
      </c>
    </row>
    <row r="547" spans="1:65" s="13" customFormat="1">
      <c r="B547" s="196"/>
      <c r="C547" s="197"/>
      <c r="D547" s="198" t="s">
        <v>243</v>
      </c>
      <c r="E547" s="199" t="s">
        <v>32</v>
      </c>
      <c r="F547" s="200" t="s">
        <v>706</v>
      </c>
      <c r="G547" s="197"/>
      <c r="H547" s="199" t="s">
        <v>32</v>
      </c>
      <c r="I547" s="201"/>
      <c r="J547" s="197"/>
      <c r="K547" s="197"/>
      <c r="L547" s="202"/>
      <c r="M547" s="203"/>
      <c r="N547" s="204"/>
      <c r="O547" s="204"/>
      <c r="P547" s="204"/>
      <c r="Q547" s="204"/>
      <c r="R547" s="204"/>
      <c r="S547" s="204"/>
      <c r="T547" s="205"/>
      <c r="AT547" s="206" t="s">
        <v>243</v>
      </c>
      <c r="AU547" s="206" t="s">
        <v>88</v>
      </c>
      <c r="AV547" s="13" t="s">
        <v>86</v>
      </c>
      <c r="AW547" s="13" t="s">
        <v>39</v>
      </c>
      <c r="AX547" s="13" t="s">
        <v>78</v>
      </c>
      <c r="AY547" s="206" t="s">
        <v>233</v>
      </c>
    </row>
    <row r="548" spans="1:65" s="14" customFormat="1">
      <c r="B548" s="207"/>
      <c r="C548" s="208"/>
      <c r="D548" s="198" t="s">
        <v>243</v>
      </c>
      <c r="E548" s="209" t="s">
        <v>32</v>
      </c>
      <c r="F548" s="210" t="s">
        <v>707</v>
      </c>
      <c r="G548" s="208"/>
      <c r="H548" s="211">
        <v>4</v>
      </c>
      <c r="I548" s="212"/>
      <c r="J548" s="208"/>
      <c r="K548" s="208"/>
      <c r="L548" s="213"/>
      <c r="M548" s="214"/>
      <c r="N548" s="215"/>
      <c r="O548" s="215"/>
      <c r="P548" s="215"/>
      <c r="Q548" s="215"/>
      <c r="R548" s="215"/>
      <c r="S548" s="215"/>
      <c r="T548" s="216"/>
      <c r="AT548" s="217" t="s">
        <v>243</v>
      </c>
      <c r="AU548" s="217" t="s">
        <v>88</v>
      </c>
      <c r="AV548" s="14" t="s">
        <v>88</v>
      </c>
      <c r="AW548" s="14" t="s">
        <v>39</v>
      </c>
      <c r="AX548" s="14" t="s">
        <v>78</v>
      </c>
      <c r="AY548" s="217" t="s">
        <v>233</v>
      </c>
    </row>
    <row r="549" spans="1:65" s="15" customFormat="1">
      <c r="B549" s="218"/>
      <c r="C549" s="219"/>
      <c r="D549" s="198" t="s">
        <v>243</v>
      </c>
      <c r="E549" s="220" t="s">
        <v>32</v>
      </c>
      <c r="F549" s="221" t="s">
        <v>245</v>
      </c>
      <c r="G549" s="219"/>
      <c r="H549" s="222">
        <v>4</v>
      </c>
      <c r="I549" s="223"/>
      <c r="J549" s="219"/>
      <c r="K549" s="219"/>
      <c r="L549" s="224"/>
      <c r="M549" s="225"/>
      <c r="N549" s="226"/>
      <c r="O549" s="226"/>
      <c r="P549" s="226"/>
      <c r="Q549" s="226"/>
      <c r="R549" s="226"/>
      <c r="S549" s="226"/>
      <c r="T549" s="227"/>
      <c r="AT549" s="228" t="s">
        <v>243</v>
      </c>
      <c r="AU549" s="228" t="s">
        <v>88</v>
      </c>
      <c r="AV549" s="15" t="s">
        <v>239</v>
      </c>
      <c r="AW549" s="15" t="s">
        <v>39</v>
      </c>
      <c r="AX549" s="15" t="s">
        <v>86</v>
      </c>
      <c r="AY549" s="228" t="s">
        <v>233</v>
      </c>
    </row>
    <row r="550" spans="1:65" s="2" customFormat="1" ht="37.799999999999997" customHeight="1">
      <c r="A550" s="37"/>
      <c r="B550" s="38"/>
      <c r="C550" s="178" t="s">
        <v>708</v>
      </c>
      <c r="D550" s="178" t="s">
        <v>235</v>
      </c>
      <c r="E550" s="179" t="s">
        <v>709</v>
      </c>
      <c r="F550" s="180" t="s">
        <v>710</v>
      </c>
      <c r="G550" s="181" t="s">
        <v>141</v>
      </c>
      <c r="H550" s="182">
        <v>1</v>
      </c>
      <c r="I550" s="183"/>
      <c r="J550" s="184">
        <f>ROUND(I550*H550,2)</f>
        <v>0</v>
      </c>
      <c r="K550" s="180" t="s">
        <v>238</v>
      </c>
      <c r="L550" s="42"/>
      <c r="M550" s="185" t="s">
        <v>32</v>
      </c>
      <c r="N550" s="186" t="s">
        <v>49</v>
      </c>
      <c r="O550" s="67"/>
      <c r="P550" s="187">
        <f>O550*H550</f>
        <v>0</v>
      </c>
      <c r="Q550" s="187">
        <v>0.31108000000000002</v>
      </c>
      <c r="R550" s="187">
        <f>Q550*H550</f>
        <v>0.31108000000000002</v>
      </c>
      <c r="S550" s="187">
        <v>0</v>
      </c>
      <c r="T550" s="188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189" t="s">
        <v>239</v>
      </c>
      <c r="AT550" s="189" t="s">
        <v>235</v>
      </c>
      <c r="AU550" s="189" t="s">
        <v>88</v>
      </c>
      <c r="AY550" s="19" t="s">
        <v>233</v>
      </c>
      <c r="BE550" s="190">
        <f>IF(N550="základní",J550,0)</f>
        <v>0</v>
      </c>
      <c r="BF550" s="190">
        <f>IF(N550="snížená",J550,0)</f>
        <v>0</v>
      </c>
      <c r="BG550" s="190">
        <f>IF(N550="zákl. přenesená",J550,0)</f>
        <v>0</v>
      </c>
      <c r="BH550" s="190">
        <f>IF(N550="sníž. přenesená",J550,0)</f>
        <v>0</v>
      </c>
      <c r="BI550" s="190">
        <f>IF(N550="nulová",J550,0)</f>
        <v>0</v>
      </c>
      <c r="BJ550" s="19" t="s">
        <v>86</v>
      </c>
      <c r="BK550" s="190">
        <f>ROUND(I550*H550,2)</f>
        <v>0</v>
      </c>
      <c r="BL550" s="19" t="s">
        <v>239</v>
      </c>
      <c r="BM550" s="189" t="s">
        <v>711</v>
      </c>
    </row>
    <row r="551" spans="1:65" s="2" customFormat="1">
      <c r="A551" s="37"/>
      <c r="B551" s="38"/>
      <c r="C551" s="39"/>
      <c r="D551" s="191" t="s">
        <v>241</v>
      </c>
      <c r="E551" s="39"/>
      <c r="F551" s="192" t="s">
        <v>712</v>
      </c>
      <c r="G551" s="39"/>
      <c r="H551" s="39"/>
      <c r="I551" s="193"/>
      <c r="J551" s="39"/>
      <c r="K551" s="39"/>
      <c r="L551" s="42"/>
      <c r="M551" s="194"/>
      <c r="N551" s="195"/>
      <c r="O551" s="67"/>
      <c r="P551" s="67"/>
      <c r="Q551" s="67"/>
      <c r="R551" s="67"/>
      <c r="S551" s="67"/>
      <c r="T551" s="68"/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T551" s="19" t="s">
        <v>241</v>
      </c>
      <c r="AU551" s="19" t="s">
        <v>88</v>
      </c>
    </row>
    <row r="552" spans="1:65" s="13" customFormat="1">
      <c r="B552" s="196"/>
      <c r="C552" s="197"/>
      <c r="D552" s="198" t="s">
        <v>243</v>
      </c>
      <c r="E552" s="199" t="s">
        <v>32</v>
      </c>
      <c r="F552" s="200" t="s">
        <v>244</v>
      </c>
      <c r="G552" s="197"/>
      <c r="H552" s="199" t="s">
        <v>32</v>
      </c>
      <c r="I552" s="201"/>
      <c r="J552" s="197"/>
      <c r="K552" s="197"/>
      <c r="L552" s="202"/>
      <c r="M552" s="203"/>
      <c r="N552" s="204"/>
      <c r="O552" s="204"/>
      <c r="P552" s="204"/>
      <c r="Q552" s="204"/>
      <c r="R552" s="204"/>
      <c r="S552" s="204"/>
      <c r="T552" s="205"/>
      <c r="AT552" s="206" t="s">
        <v>243</v>
      </c>
      <c r="AU552" s="206" t="s">
        <v>88</v>
      </c>
      <c r="AV552" s="13" t="s">
        <v>86</v>
      </c>
      <c r="AW552" s="13" t="s">
        <v>39</v>
      </c>
      <c r="AX552" s="13" t="s">
        <v>78</v>
      </c>
      <c r="AY552" s="206" t="s">
        <v>233</v>
      </c>
    </row>
    <row r="553" spans="1:65" s="13" customFormat="1">
      <c r="B553" s="196"/>
      <c r="C553" s="197"/>
      <c r="D553" s="198" t="s">
        <v>243</v>
      </c>
      <c r="E553" s="199" t="s">
        <v>32</v>
      </c>
      <c r="F553" s="200" t="s">
        <v>713</v>
      </c>
      <c r="G553" s="197"/>
      <c r="H553" s="199" t="s">
        <v>32</v>
      </c>
      <c r="I553" s="201"/>
      <c r="J553" s="197"/>
      <c r="K553" s="197"/>
      <c r="L553" s="202"/>
      <c r="M553" s="203"/>
      <c r="N553" s="204"/>
      <c r="O553" s="204"/>
      <c r="P553" s="204"/>
      <c r="Q553" s="204"/>
      <c r="R553" s="204"/>
      <c r="S553" s="204"/>
      <c r="T553" s="205"/>
      <c r="AT553" s="206" t="s">
        <v>243</v>
      </c>
      <c r="AU553" s="206" t="s">
        <v>88</v>
      </c>
      <c r="AV553" s="13" t="s">
        <v>86</v>
      </c>
      <c r="AW553" s="13" t="s">
        <v>39</v>
      </c>
      <c r="AX553" s="13" t="s">
        <v>78</v>
      </c>
      <c r="AY553" s="206" t="s">
        <v>233</v>
      </c>
    </row>
    <row r="554" spans="1:65" s="14" customFormat="1">
      <c r="B554" s="207"/>
      <c r="C554" s="208"/>
      <c r="D554" s="198" t="s">
        <v>243</v>
      </c>
      <c r="E554" s="209" t="s">
        <v>32</v>
      </c>
      <c r="F554" s="210" t="s">
        <v>418</v>
      </c>
      <c r="G554" s="208"/>
      <c r="H554" s="211">
        <v>1</v>
      </c>
      <c r="I554" s="212"/>
      <c r="J554" s="208"/>
      <c r="K554" s="208"/>
      <c r="L554" s="213"/>
      <c r="M554" s="214"/>
      <c r="N554" s="215"/>
      <c r="O554" s="215"/>
      <c r="P554" s="215"/>
      <c r="Q554" s="215"/>
      <c r="R554" s="215"/>
      <c r="S554" s="215"/>
      <c r="T554" s="216"/>
      <c r="AT554" s="217" t="s">
        <v>243</v>
      </c>
      <c r="AU554" s="217" t="s">
        <v>88</v>
      </c>
      <c r="AV554" s="14" t="s">
        <v>88</v>
      </c>
      <c r="AW554" s="14" t="s">
        <v>39</v>
      </c>
      <c r="AX554" s="14" t="s">
        <v>78</v>
      </c>
      <c r="AY554" s="217" t="s">
        <v>233</v>
      </c>
    </row>
    <row r="555" spans="1:65" s="15" customFormat="1">
      <c r="B555" s="218"/>
      <c r="C555" s="219"/>
      <c r="D555" s="198" t="s">
        <v>243</v>
      </c>
      <c r="E555" s="220" t="s">
        <v>32</v>
      </c>
      <c r="F555" s="221" t="s">
        <v>245</v>
      </c>
      <c r="G555" s="219"/>
      <c r="H555" s="222">
        <v>1</v>
      </c>
      <c r="I555" s="223"/>
      <c r="J555" s="219"/>
      <c r="K555" s="219"/>
      <c r="L555" s="224"/>
      <c r="M555" s="225"/>
      <c r="N555" s="226"/>
      <c r="O555" s="226"/>
      <c r="P555" s="226"/>
      <c r="Q555" s="226"/>
      <c r="R555" s="226"/>
      <c r="S555" s="226"/>
      <c r="T555" s="227"/>
      <c r="AT555" s="228" t="s">
        <v>243</v>
      </c>
      <c r="AU555" s="228" t="s">
        <v>88</v>
      </c>
      <c r="AV555" s="15" t="s">
        <v>239</v>
      </c>
      <c r="AW555" s="15" t="s">
        <v>39</v>
      </c>
      <c r="AX555" s="15" t="s">
        <v>86</v>
      </c>
      <c r="AY555" s="228" t="s">
        <v>233</v>
      </c>
    </row>
    <row r="556" spans="1:65" s="12" customFormat="1" ht="22.8" customHeight="1">
      <c r="B556" s="162"/>
      <c r="C556" s="163"/>
      <c r="D556" s="164" t="s">
        <v>77</v>
      </c>
      <c r="E556" s="176" t="s">
        <v>279</v>
      </c>
      <c r="F556" s="176" t="s">
        <v>714</v>
      </c>
      <c r="G556" s="163"/>
      <c r="H556" s="163"/>
      <c r="I556" s="166"/>
      <c r="J556" s="177">
        <f>BK556</f>
        <v>0</v>
      </c>
      <c r="K556" s="163"/>
      <c r="L556" s="168"/>
      <c r="M556" s="169"/>
      <c r="N556" s="170"/>
      <c r="O556" s="170"/>
      <c r="P556" s="171">
        <f>SUM(P557:P950)</f>
        <v>0</v>
      </c>
      <c r="Q556" s="170"/>
      <c r="R556" s="171">
        <f>SUM(R557:R950)</f>
        <v>77.342945599999979</v>
      </c>
      <c r="S556" s="170"/>
      <c r="T556" s="172">
        <f>SUM(T557:T950)</f>
        <v>14.879999999999999</v>
      </c>
      <c r="AR556" s="173" t="s">
        <v>86</v>
      </c>
      <c r="AT556" s="174" t="s">
        <v>77</v>
      </c>
      <c r="AU556" s="174" t="s">
        <v>86</v>
      </c>
      <c r="AY556" s="173" t="s">
        <v>233</v>
      </c>
      <c r="BK556" s="175">
        <f>SUM(BK557:BK950)</f>
        <v>0</v>
      </c>
    </row>
    <row r="557" spans="1:65" s="2" customFormat="1" ht="37.799999999999997" customHeight="1">
      <c r="A557" s="37"/>
      <c r="B557" s="38"/>
      <c r="C557" s="178" t="s">
        <v>715</v>
      </c>
      <c r="D557" s="178" t="s">
        <v>235</v>
      </c>
      <c r="E557" s="179" t="s">
        <v>716</v>
      </c>
      <c r="F557" s="180" t="s">
        <v>717</v>
      </c>
      <c r="G557" s="181" t="s">
        <v>141</v>
      </c>
      <c r="H557" s="182">
        <v>4</v>
      </c>
      <c r="I557" s="183"/>
      <c r="J557" s="184">
        <f>ROUND(I557*H557,2)</f>
        <v>0</v>
      </c>
      <c r="K557" s="180" t="s">
        <v>238</v>
      </c>
      <c r="L557" s="42"/>
      <c r="M557" s="185" t="s">
        <v>32</v>
      </c>
      <c r="N557" s="186" t="s">
        <v>49</v>
      </c>
      <c r="O557" s="67"/>
      <c r="P557" s="187">
        <f>O557*H557</f>
        <v>0</v>
      </c>
      <c r="Q557" s="187">
        <v>0</v>
      </c>
      <c r="R557" s="187">
        <f>Q557*H557</f>
        <v>0</v>
      </c>
      <c r="S557" s="187">
        <v>0</v>
      </c>
      <c r="T557" s="188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189" t="s">
        <v>239</v>
      </c>
      <c r="AT557" s="189" t="s">
        <v>235</v>
      </c>
      <c r="AU557" s="189" t="s">
        <v>88</v>
      </c>
      <c r="AY557" s="19" t="s">
        <v>233</v>
      </c>
      <c r="BE557" s="190">
        <f>IF(N557="základní",J557,0)</f>
        <v>0</v>
      </c>
      <c r="BF557" s="190">
        <f>IF(N557="snížená",J557,0)</f>
        <v>0</v>
      </c>
      <c r="BG557" s="190">
        <f>IF(N557="zákl. přenesená",J557,0)</f>
        <v>0</v>
      </c>
      <c r="BH557" s="190">
        <f>IF(N557="sníž. přenesená",J557,0)</f>
        <v>0</v>
      </c>
      <c r="BI557" s="190">
        <f>IF(N557="nulová",J557,0)</f>
        <v>0</v>
      </c>
      <c r="BJ557" s="19" t="s">
        <v>86</v>
      </c>
      <c r="BK557" s="190">
        <f>ROUND(I557*H557,2)</f>
        <v>0</v>
      </c>
      <c r="BL557" s="19" t="s">
        <v>239</v>
      </c>
      <c r="BM557" s="189" t="s">
        <v>718</v>
      </c>
    </row>
    <row r="558" spans="1:65" s="2" customFormat="1">
      <c r="A558" s="37"/>
      <c r="B558" s="38"/>
      <c r="C558" s="39"/>
      <c r="D558" s="191" t="s">
        <v>241</v>
      </c>
      <c r="E558" s="39"/>
      <c r="F558" s="192" t="s">
        <v>719</v>
      </c>
      <c r="G558" s="39"/>
      <c r="H558" s="39"/>
      <c r="I558" s="193"/>
      <c r="J558" s="39"/>
      <c r="K558" s="39"/>
      <c r="L558" s="42"/>
      <c r="M558" s="194"/>
      <c r="N558" s="195"/>
      <c r="O558" s="67"/>
      <c r="P558" s="67"/>
      <c r="Q558" s="67"/>
      <c r="R558" s="67"/>
      <c r="S558" s="67"/>
      <c r="T558" s="68"/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T558" s="19" t="s">
        <v>241</v>
      </c>
      <c r="AU558" s="19" t="s">
        <v>88</v>
      </c>
    </row>
    <row r="559" spans="1:65" s="13" customFormat="1">
      <c r="B559" s="196"/>
      <c r="C559" s="197"/>
      <c r="D559" s="198" t="s">
        <v>243</v>
      </c>
      <c r="E559" s="199" t="s">
        <v>32</v>
      </c>
      <c r="F559" s="200" t="s">
        <v>720</v>
      </c>
      <c r="G559" s="197"/>
      <c r="H559" s="199" t="s">
        <v>32</v>
      </c>
      <c r="I559" s="201"/>
      <c r="J559" s="197"/>
      <c r="K559" s="197"/>
      <c r="L559" s="202"/>
      <c r="M559" s="203"/>
      <c r="N559" s="204"/>
      <c r="O559" s="204"/>
      <c r="P559" s="204"/>
      <c r="Q559" s="204"/>
      <c r="R559" s="204"/>
      <c r="S559" s="204"/>
      <c r="T559" s="205"/>
      <c r="AT559" s="206" t="s">
        <v>243</v>
      </c>
      <c r="AU559" s="206" t="s">
        <v>88</v>
      </c>
      <c r="AV559" s="13" t="s">
        <v>86</v>
      </c>
      <c r="AW559" s="13" t="s">
        <v>39</v>
      </c>
      <c r="AX559" s="13" t="s">
        <v>78</v>
      </c>
      <c r="AY559" s="206" t="s">
        <v>233</v>
      </c>
    </row>
    <row r="560" spans="1:65" s="13" customFormat="1">
      <c r="B560" s="196"/>
      <c r="C560" s="197"/>
      <c r="D560" s="198" t="s">
        <v>243</v>
      </c>
      <c r="E560" s="199" t="s">
        <v>32</v>
      </c>
      <c r="F560" s="200" t="s">
        <v>721</v>
      </c>
      <c r="G560" s="197"/>
      <c r="H560" s="199" t="s">
        <v>32</v>
      </c>
      <c r="I560" s="201"/>
      <c r="J560" s="197"/>
      <c r="K560" s="197"/>
      <c r="L560" s="202"/>
      <c r="M560" s="203"/>
      <c r="N560" s="204"/>
      <c r="O560" s="204"/>
      <c r="P560" s="204"/>
      <c r="Q560" s="204"/>
      <c r="R560" s="204"/>
      <c r="S560" s="204"/>
      <c r="T560" s="205"/>
      <c r="AT560" s="206" t="s">
        <v>243</v>
      </c>
      <c r="AU560" s="206" t="s">
        <v>88</v>
      </c>
      <c r="AV560" s="13" t="s">
        <v>86</v>
      </c>
      <c r="AW560" s="13" t="s">
        <v>39</v>
      </c>
      <c r="AX560" s="13" t="s">
        <v>78</v>
      </c>
      <c r="AY560" s="206" t="s">
        <v>233</v>
      </c>
    </row>
    <row r="561" spans="1:65" s="14" customFormat="1">
      <c r="B561" s="207"/>
      <c r="C561" s="208"/>
      <c r="D561" s="198" t="s">
        <v>243</v>
      </c>
      <c r="E561" s="209" t="s">
        <v>32</v>
      </c>
      <c r="F561" s="210" t="s">
        <v>707</v>
      </c>
      <c r="G561" s="208"/>
      <c r="H561" s="211">
        <v>4</v>
      </c>
      <c r="I561" s="212"/>
      <c r="J561" s="208"/>
      <c r="K561" s="208"/>
      <c r="L561" s="213"/>
      <c r="M561" s="214"/>
      <c r="N561" s="215"/>
      <c r="O561" s="215"/>
      <c r="P561" s="215"/>
      <c r="Q561" s="215"/>
      <c r="R561" s="215"/>
      <c r="S561" s="215"/>
      <c r="T561" s="216"/>
      <c r="AT561" s="217" t="s">
        <v>243</v>
      </c>
      <c r="AU561" s="217" t="s">
        <v>88</v>
      </c>
      <c r="AV561" s="14" t="s">
        <v>88</v>
      </c>
      <c r="AW561" s="14" t="s">
        <v>39</v>
      </c>
      <c r="AX561" s="14" t="s">
        <v>78</v>
      </c>
      <c r="AY561" s="217" t="s">
        <v>233</v>
      </c>
    </row>
    <row r="562" spans="1:65" s="15" customFormat="1">
      <c r="B562" s="218"/>
      <c r="C562" s="219"/>
      <c r="D562" s="198" t="s">
        <v>243</v>
      </c>
      <c r="E562" s="220" t="s">
        <v>32</v>
      </c>
      <c r="F562" s="221" t="s">
        <v>245</v>
      </c>
      <c r="G562" s="219"/>
      <c r="H562" s="222">
        <v>4</v>
      </c>
      <c r="I562" s="223"/>
      <c r="J562" s="219"/>
      <c r="K562" s="219"/>
      <c r="L562" s="224"/>
      <c r="M562" s="225"/>
      <c r="N562" s="226"/>
      <c r="O562" s="226"/>
      <c r="P562" s="226"/>
      <c r="Q562" s="226"/>
      <c r="R562" s="226"/>
      <c r="S562" s="226"/>
      <c r="T562" s="227"/>
      <c r="AT562" s="228" t="s">
        <v>243</v>
      </c>
      <c r="AU562" s="228" t="s">
        <v>88</v>
      </c>
      <c r="AV562" s="15" t="s">
        <v>239</v>
      </c>
      <c r="AW562" s="15" t="s">
        <v>39</v>
      </c>
      <c r="AX562" s="15" t="s">
        <v>86</v>
      </c>
      <c r="AY562" s="228" t="s">
        <v>233</v>
      </c>
    </row>
    <row r="563" spans="1:65" s="2" customFormat="1" ht="44.25" customHeight="1">
      <c r="A563" s="37"/>
      <c r="B563" s="38"/>
      <c r="C563" s="178" t="s">
        <v>722</v>
      </c>
      <c r="D563" s="178" t="s">
        <v>235</v>
      </c>
      <c r="E563" s="179" t="s">
        <v>723</v>
      </c>
      <c r="F563" s="180" t="s">
        <v>724</v>
      </c>
      <c r="G563" s="181" t="s">
        <v>141</v>
      </c>
      <c r="H563" s="182">
        <v>240</v>
      </c>
      <c r="I563" s="183"/>
      <c r="J563" s="184">
        <f>ROUND(I563*H563,2)</f>
        <v>0</v>
      </c>
      <c r="K563" s="180" t="s">
        <v>238</v>
      </c>
      <c r="L563" s="42"/>
      <c r="M563" s="185" t="s">
        <v>32</v>
      </c>
      <c r="N563" s="186" t="s">
        <v>49</v>
      </c>
      <c r="O563" s="67"/>
      <c r="P563" s="187">
        <f>O563*H563</f>
        <v>0</v>
      </c>
      <c r="Q563" s="187">
        <v>0</v>
      </c>
      <c r="R563" s="187">
        <f>Q563*H563</f>
        <v>0</v>
      </c>
      <c r="S563" s="187">
        <v>0</v>
      </c>
      <c r="T563" s="188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189" t="s">
        <v>239</v>
      </c>
      <c r="AT563" s="189" t="s">
        <v>235</v>
      </c>
      <c r="AU563" s="189" t="s">
        <v>88</v>
      </c>
      <c r="AY563" s="19" t="s">
        <v>233</v>
      </c>
      <c r="BE563" s="190">
        <f>IF(N563="základní",J563,0)</f>
        <v>0</v>
      </c>
      <c r="BF563" s="190">
        <f>IF(N563="snížená",J563,0)</f>
        <v>0</v>
      </c>
      <c r="BG563" s="190">
        <f>IF(N563="zákl. přenesená",J563,0)</f>
        <v>0</v>
      </c>
      <c r="BH563" s="190">
        <f>IF(N563="sníž. přenesená",J563,0)</f>
        <v>0</v>
      </c>
      <c r="BI563" s="190">
        <f>IF(N563="nulová",J563,0)</f>
        <v>0</v>
      </c>
      <c r="BJ563" s="19" t="s">
        <v>86</v>
      </c>
      <c r="BK563" s="190">
        <f>ROUND(I563*H563,2)</f>
        <v>0</v>
      </c>
      <c r="BL563" s="19" t="s">
        <v>239</v>
      </c>
      <c r="BM563" s="189" t="s">
        <v>725</v>
      </c>
    </row>
    <row r="564" spans="1:65" s="2" customFormat="1">
      <c r="A564" s="37"/>
      <c r="B564" s="38"/>
      <c r="C564" s="39"/>
      <c r="D564" s="191" t="s">
        <v>241</v>
      </c>
      <c r="E564" s="39"/>
      <c r="F564" s="192" t="s">
        <v>726</v>
      </c>
      <c r="G564" s="39"/>
      <c r="H564" s="39"/>
      <c r="I564" s="193"/>
      <c r="J564" s="39"/>
      <c r="K564" s="39"/>
      <c r="L564" s="42"/>
      <c r="M564" s="194"/>
      <c r="N564" s="195"/>
      <c r="O564" s="67"/>
      <c r="P564" s="67"/>
      <c r="Q564" s="67"/>
      <c r="R564" s="67"/>
      <c r="S564" s="67"/>
      <c r="T564" s="68"/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T564" s="19" t="s">
        <v>241</v>
      </c>
      <c r="AU564" s="19" t="s">
        <v>88</v>
      </c>
    </row>
    <row r="565" spans="1:65" s="13" customFormat="1">
      <c r="B565" s="196"/>
      <c r="C565" s="197"/>
      <c r="D565" s="198" t="s">
        <v>243</v>
      </c>
      <c r="E565" s="199" t="s">
        <v>32</v>
      </c>
      <c r="F565" s="200" t="s">
        <v>720</v>
      </c>
      <c r="G565" s="197"/>
      <c r="H565" s="199" t="s">
        <v>32</v>
      </c>
      <c r="I565" s="201"/>
      <c r="J565" s="197"/>
      <c r="K565" s="197"/>
      <c r="L565" s="202"/>
      <c r="M565" s="203"/>
      <c r="N565" s="204"/>
      <c r="O565" s="204"/>
      <c r="P565" s="204"/>
      <c r="Q565" s="204"/>
      <c r="R565" s="204"/>
      <c r="S565" s="204"/>
      <c r="T565" s="205"/>
      <c r="AT565" s="206" t="s">
        <v>243</v>
      </c>
      <c r="AU565" s="206" t="s">
        <v>88</v>
      </c>
      <c r="AV565" s="13" t="s">
        <v>86</v>
      </c>
      <c r="AW565" s="13" t="s">
        <v>39</v>
      </c>
      <c r="AX565" s="13" t="s">
        <v>78</v>
      </c>
      <c r="AY565" s="206" t="s">
        <v>233</v>
      </c>
    </row>
    <row r="566" spans="1:65" s="13" customFormat="1">
      <c r="B566" s="196"/>
      <c r="C566" s="197"/>
      <c r="D566" s="198" t="s">
        <v>243</v>
      </c>
      <c r="E566" s="199" t="s">
        <v>32</v>
      </c>
      <c r="F566" s="200" t="s">
        <v>721</v>
      </c>
      <c r="G566" s="197"/>
      <c r="H566" s="199" t="s">
        <v>32</v>
      </c>
      <c r="I566" s="201"/>
      <c r="J566" s="197"/>
      <c r="K566" s="197"/>
      <c r="L566" s="202"/>
      <c r="M566" s="203"/>
      <c r="N566" s="204"/>
      <c r="O566" s="204"/>
      <c r="P566" s="204"/>
      <c r="Q566" s="204"/>
      <c r="R566" s="204"/>
      <c r="S566" s="204"/>
      <c r="T566" s="205"/>
      <c r="AT566" s="206" t="s">
        <v>243</v>
      </c>
      <c r="AU566" s="206" t="s">
        <v>88</v>
      </c>
      <c r="AV566" s="13" t="s">
        <v>86</v>
      </c>
      <c r="AW566" s="13" t="s">
        <v>39</v>
      </c>
      <c r="AX566" s="13" t="s">
        <v>78</v>
      </c>
      <c r="AY566" s="206" t="s">
        <v>233</v>
      </c>
    </row>
    <row r="567" spans="1:65" s="14" customFormat="1">
      <c r="B567" s="207"/>
      <c r="C567" s="208"/>
      <c r="D567" s="198" t="s">
        <v>243</v>
      </c>
      <c r="E567" s="209" t="s">
        <v>32</v>
      </c>
      <c r="F567" s="210" t="s">
        <v>707</v>
      </c>
      <c r="G567" s="208"/>
      <c r="H567" s="211">
        <v>4</v>
      </c>
      <c r="I567" s="212"/>
      <c r="J567" s="208"/>
      <c r="K567" s="208"/>
      <c r="L567" s="213"/>
      <c r="M567" s="214"/>
      <c r="N567" s="215"/>
      <c r="O567" s="215"/>
      <c r="P567" s="215"/>
      <c r="Q567" s="215"/>
      <c r="R567" s="215"/>
      <c r="S567" s="215"/>
      <c r="T567" s="216"/>
      <c r="AT567" s="217" t="s">
        <v>243</v>
      </c>
      <c r="AU567" s="217" t="s">
        <v>88</v>
      </c>
      <c r="AV567" s="14" t="s">
        <v>88</v>
      </c>
      <c r="AW567" s="14" t="s">
        <v>39</v>
      </c>
      <c r="AX567" s="14" t="s">
        <v>78</v>
      </c>
      <c r="AY567" s="217" t="s">
        <v>233</v>
      </c>
    </row>
    <row r="568" spans="1:65" s="15" customFormat="1">
      <c r="B568" s="218"/>
      <c r="C568" s="219"/>
      <c r="D568" s="198" t="s">
        <v>243</v>
      </c>
      <c r="E568" s="220" t="s">
        <v>32</v>
      </c>
      <c r="F568" s="221" t="s">
        <v>245</v>
      </c>
      <c r="G568" s="219"/>
      <c r="H568" s="222">
        <v>4</v>
      </c>
      <c r="I568" s="223"/>
      <c r="J568" s="219"/>
      <c r="K568" s="219"/>
      <c r="L568" s="224"/>
      <c r="M568" s="225"/>
      <c r="N568" s="226"/>
      <c r="O568" s="226"/>
      <c r="P568" s="226"/>
      <c r="Q568" s="226"/>
      <c r="R568" s="226"/>
      <c r="S568" s="226"/>
      <c r="T568" s="227"/>
      <c r="AT568" s="228" t="s">
        <v>243</v>
      </c>
      <c r="AU568" s="228" t="s">
        <v>88</v>
      </c>
      <c r="AV568" s="15" t="s">
        <v>239</v>
      </c>
      <c r="AW568" s="15" t="s">
        <v>39</v>
      </c>
      <c r="AX568" s="15" t="s">
        <v>86</v>
      </c>
      <c r="AY568" s="228" t="s">
        <v>233</v>
      </c>
    </row>
    <row r="569" spans="1:65" s="14" customFormat="1">
      <c r="B569" s="207"/>
      <c r="C569" s="208"/>
      <c r="D569" s="198" t="s">
        <v>243</v>
      </c>
      <c r="E569" s="208"/>
      <c r="F569" s="210" t="s">
        <v>727</v>
      </c>
      <c r="G569" s="208"/>
      <c r="H569" s="211">
        <v>240</v>
      </c>
      <c r="I569" s="212"/>
      <c r="J569" s="208"/>
      <c r="K569" s="208"/>
      <c r="L569" s="213"/>
      <c r="M569" s="214"/>
      <c r="N569" s="215"/>
      <c r="O569" s="215"/>
      <c r="P569" s="215"/>
      <c r="Q569" s="215"/>
      <c r="R569" s="215"/>
      <c r="S569" s="215"/>
      <c r="T569" s="216"/>
      <c r="AT569" s="217" t="s">
        <v>243</v>
      </c>
      <c r="AU569" s="217" t="s">
        <v>88</v>
      </c>
      <c r="AV569" s="14" t="s">
        <v>88</v>
      </c>
      <c r="AW569" s="14" t="s">
        <v>4</v>
      </c>
      <c r="AX569" s="14" t="s">
        <v>86</v>
      </c>
      <c r="AY569" s="217" t="s">
        <v>233</v>
      </c>
    </row>
    <row r="570" spans="1:65" s="2" customFormat="1" ht="24.15" customHeight="1">
      <c r="A570" s="37"/>
      <c r="B570" s="38"/>
      <c r="C570" s="178" t="s">
        <v>728</v>
      </c>
      <c r="D570" s="178" t="s">
        <v>235</v>
      </c>
      <c r="E570" s="179" t="s">
        <v>729</v>
      </c>
      <c r="F570" s="180" t="s">
        <v>730</v>
      </c>
      <c r="G570" s="181" t="s">
        <v>141</v>
      </c>
      <c r="H570" s="182">
        <v>7</v>
      </c>
      <c r="I570" s="183"/>
      <c r="J570" s="184">
        <f>ROUND(I570*H570,2)</f>
        <v>0</v>
      </c>
      <c r="K570" s="180" t="s">
        <v>238</v>
      </c>
      <c r="L570" s="42"/>
      <c r="M570" s="185" t="s">
        <v>32</v>
      </c>
      <c r="N570" s="186" t="s">
        <v>49</v>
      </c>
      <c r="O570" s="67"/>
      <c r="P570" s="187">
        <f>O570*H570</f>
        <v>0</v>
      </c>
      <c r="Q570" s="187">
        <v>0</v>
      </c>
      <c r="R570" s="187">
        <f>Q570*H570</f>
        <v>0</v>
      </c>
      <c r="S570" s="187">
        <v>0</v>
      </c>
      <c r="T570" s="188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189" t="s">
        <v>239</v>
      </c>
      <c r="AT570" s="189" t="s">
        <v>235</v>
      </c>
      <c r="AU570" s="189" t="s">
        <v>88</v>
      </c>
      <c r="AY570" s="19" t="s">
        <v>233</v>
      </c>
      <c r="BE570" s="190">
        <f>IF(N570="základní",J570,0)</f>
        <v>0</v>
      </c>
      <c r="BF570" s="190">
        <f>IF(N570="snížená",J570,0)</f>
        <v>0</v>
      </c>
      <c r="BG570" s="190">
        <f>IF(N570="zákl. přenesená",J570,0)</f>
        <v>0</v>
      </c>
      <c r="BH570" s="190">
        <f>IF(N570="sníž. přenesená",J570,0)</f>
        <v>0</v>
      </c>
      <c r="BI570" s="190">
        <f>IF(N570="nulová",J570,0)</f>
        <v>0</v>
      </c>
      <c r="BJ570" s="19" t="s">
        <v>86</v>
      </c>
      <c r="BK570" s="190">
        <f>ROUND(I570*H570,2)</f>
        <v>0</v>
      </c>
      <c r="BL570" s="19" t="s">
        <v>239</v>
      </c>
      <c r="BM570" s="189" t="s">
        <v>731</v>
      </c>
    </row>
    <row r="571" spans="1:65" s="2" customFormat="1">
      <c r="A571" s="37"/>
      <c r="B571" s="38"/>
      <c r="C571" s="39"/>
      <c r="D571" s="191" t="s">
        <v>241</v>
      </c>
      <c r="E571" s="39"/>
      <c r="F571" s="192" t="s">
        <v>732</v>
      </c>
      <c r="G571" s="39"/>
      <c r="H571" s="39"/>
      <c r="I571" s="193"/>
      <c r="J571" s="39"/>
      <c r="K571" s="39"/>
      <c r="L571" s="42"/>
      <c r="M571" s="194"/>
      <c r="N571" s="195"/>
      <c r="O571" s="67"/>
      <c r="P571" s="67"/>
      <c r="Q571" s="67"/>
      <c r="R571" s="67"/>
      <c r="S571" s="67"/>
      <c r="T571" s="68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T571" s="19" t="s">
        <v>241</v>
      </c>
      <c r="AU571" s="19" t="s">
        <v>88</v>
      </c>
    </row>
    <row r="572" spans="1:65" s="13" customFormat="1">
      <c r="B572" s="196"/>
      <c r="C572" s="197"/>
      <c r="D572" s="198" t="s">
        <v>243</v>
      </c>
      <c r="E572" s="199" t="s">
        <v>32</v>
      </c>
      <c r="F572" s="200" t="s">
        <v>720</v>
      </c>
      <c r="G572" s="197"/>
      <c r="H572" s="199" t="s">
        <v>32</v>
      </c>
      <c r="I572" s="201"/>
      <c r="J572" s="197"/>
      <c r="K572" s="197"/>
      <c r="L572" s="202"/>
      <c r="M572" s="203"/>
      <c r="N572" s="204"/>
      <c r="O572" s="204"/>
      <c r="P572" s="204"/>
      <c r="Q572" s="204"/>
      <c r="R572" s="204"/>
      <c r="S572" s="204"/>
      <c r="T572" s="205"/>
      <c r="AT572" s="206" t="s">
        <v>243</v>
      </c>
      <c r="AU572" s="206" t="s">
        <v>88</v>
      </c>
      <c r="AV572" s="13" t="s">
        <v>86</v>
      </c>
      <c r="AW572" s="13" t="s">
        <v>39</v>
      </c>
      <c r="AX572" s="13" t="s">
        <v>78</v>
      </c>
      <c r="AY572" s="206" t="s">
        <v>233</v>
      </c>
    </row>
    <row r="573" spans="1:65" s="13" customFormat="1">
      <c r="B573" s="196"/>
      <c r="C573" s="197"/>
      <c r="D573" s="198" t="s">
        <v>243</v>
      </c>
      <c r="E573" s="199" t="s">
        <v>32</v>
      </c>
      <c r="F573" s="200" t="s">
        <v>733</v>
      </c>
      <c r="G573" s="197"/>
      <c r="H573" s="199" t="s">
        <v>32</v>
      </c>
      <c r="I573" s="201"/>
      <c r="J573" s="197"/>
      <c r="K573" s="197"/>
      <c r="L573" s="202"/>
      <c r="M573" s="203"/>
      <c r="N573" s="204"/>
      <c r="O573" s="204"/>
      <c r="P573" s="204"/>
      <c r="Q573" s="204"/>
      <c r="R573" s="204"/>
      <c r="S573" s="204"/>
      <c r="T573" s="205"/>
      <c r="AT573" s="206" t="s">
        <v>243</v>
      </c>
      <c r="AU573" s="206" t="s">
        <v>88</v>
      </c>
      <c r="AV573" s="13" t="s">
        <v>86</v>
      </c>
      <c r="AW573" s="13" t="s">
        <v>39</v>
      </c>
      <c r="AX573" s="13" t="s">
        <v>78</v>
      </c>
      <c r="AY573" s="206" t="s">
        <v>233</v>
      </c>
    </row>
    <row r="574" spans="1:65" s="14" customFormat="1">
      <c r="B574" s="207"/>
      <c r="C574" s="208"/>
      <c r="D574" s="198" t="s">
        <v>243</v>
      </c>
      <c r="E574" s="209" t="s">
        <v>32</v>
      </c>
      <c r="F574" s="210" t="s">
        <v>734</v>
      </c>
      <c r="G574" s="208"/>
      <c r="H574" s="211">
        <v>7</v>
      </c>
      <c r="I574" s="212"/>
      <c r="J574" s="208"/>
      <c r="K574" s="208"/>
      <c r="L574" s="213"/>
      <c r="M574" s="214"/>
      <c r="N574" s="215"/>
      <c r="O574" s="215"/>
      <c r="P574" s="215"/>
      <c r="Q574" s="215"/>
      <c r="R574" s="215"/>
      <c r="S574" s="215"/>
      <c r="T574" s="216"/>
      <c r="AT574" s="217" t="s">
        <v>243</v>
      </c>
      <c r="AU574" s="217" t="s">
        <v>88</v>
      </c>
      <c r="AV574" s="14" t="s">
        <v>88</v>
      </c>
      <c r="AW574" s="14" t="s">
        <v>39</v>
      </c>
      <c r="AX574" s="14" t="s">
        <v>78</v>
      </c>
      <c r="AY574" s="217" t="s">
        <v>233</v>
      </c>
    </row>
    <row r="575" spans="1:65" s="15" customFormat="1">
      <c r="B575" s="218"/>
      <c r="C575" s="219"/>
      <c r="D575" s="198" t="s">
        <v>243</v>
      </c>
      <c r="E575" s="220" t="s">
        <v>32</v>
      </c>
      <c r="F575" s="221" t="s">
        <v>245</v>
      </c>
      <c r="G575" s="219"/>
      <c r="H575" s="222">
        <v>7</v>
      </c>
      <c r="I575" s="223"/>
      <c r="J575" s="219"/>
      <c r="K575" s="219"/>
      <c r="L575" s="224"/>
      <c r="M575" s="225"/>
      <c r="N575" s="226"/>
      <c r="O575" s="226"/>
      <c r="P575" s="226"/>
      <c r="Q575" s="226"/>
      <c r="R575" s="226"/>
      <c r="S575" s="226"/>
      <c r="T575" s="227"/>
      <c r="AT575" s="228" t="s">
        <v>243</v>
      </c>
      <c r="AU575" s="228" t="s">
        <v>88</v>
      </c>
      <c r="AV575" s="15" t="s">
        <v>239</v>
      </c>
      <c r="AW575" s="15" t="s">
        <v>39</v>
      </c>
      <c r="AX575" s="15" t="s">
        <v>86</v>
      </c>
      <c r="AY575" s="228" t="s">
        <v>233</v>
      </c>
    </row>
    <row r="576" spans="1:65" s="2" customFormat="1" ht="37.799999999999997" customHeight="1">
      <c r="A576" s="37"/>
      <c r="B576" s="38"/>
      <c r="C576" s="178" t="s">
        <v>735</v>
      </c>
      <c r="D576" s="178" t="s">
        <v>235</v>
      </c>
      <c r="E576" s="179" t="s">
        <v>736</v>
      </c>
      <c r="F576" s="180" t="s">
        <v>737</v>
      </c>
      <c r="G576" s="181" t="s">
        <v>141</v>
      </c>
      <c r="H576" s="182">
        <v>2</v>
      </c>
      <c r="I576" s="183"/>
      <c r="J576" s="184">
        <f>ROUND(I576*H576,2)</f>
        <v>0</v>
      </c>
      <c r="K576" s="180" t="s">
        <v>238</v>
      </c>
      <c r="L576" s="42"/>
      <c r="M576" s="185" t="s">
        <v>32</v>
      </c>
      <c r="N576" s="186" t="s">
        <v>49</v>
      </c>
      <c r="O576" s="67"/>
      <c r="P576" s="187">
        <f>O576*H576</f>
        <v>0</v>
      </c>
      <c r="Q576" s="187">
        <v>0</v>
      </c>
      <c r="R576" s="187">
        <f>Q576*H576</f>
        <v>0</v>
      </c>
      <c r="S576" s="187">
        <v>0</v>
      </c>
      <c r="T576" s="188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189" t="s">
        <v>239</v>
      </c>
      <c r="AT576" s="189" t="s">
        <v>235</v>
      </c>
      <c r="AU576" s="189" t="s">
        <v>88</v>
      </c>
      <c r="AY576" s="19" t="s">
        <v>233</v>
      </c>
      <c r="BE576" s="190">
        <f>IF(N576="základní",J576,0)</f>
        <v>0</v>
      </c>
      <c r="BF576" s="190">
        <f>IF(N576="snížená",J576,0)</f>
        <v>0</v>
      </c>
      <c r="BG576" s="190">
        <f>IF(N576="zákl. přenesená",J576,0)</f>
        <v>0</v>
      </c>
      <c r="BH576" s="190">
        <f>IF(N576="sníž. přenesená",J576,0)</f>
        <v>0</v>
      </c>
      <c r="BI576" s="190">
        <f>IF(N576="nulová",J576,0)</f>
        <v>0</v>
      </c>
      <c r="BJ576" s="19" t="s">
        <v>86</v>
      </c>
      <c r="BK576" s="190">
        <f>ROUND(I576*H576,2)</f>
        <v>0</v>
      </c>
      <c r="BL576" s="19" t="s">
        <v>239</v>
      </c>
      <c r="BM576" s="189" t="s">
        <v>738</v>
      </c>
    </row>
    <row r="577" spans="1:65" s="2" customFormat="1">
      <c r="A577" s="37"/>
      <c r="B577" s="38"/>
      <c r="C577" s="39"/>
      <c r="D577" s="191" t="s">
        <v>241</v>
      </c>
      <c r="E577" s="39"/>
      <c r="F577" s="192" t="s">
        <v>739</v>
      </c>
      <c r="G577" s="39"/>
      <c r="H577" s="39"/>
      <c r="I577" s="193"/>
      <c r="J577" s="39"/>
      <c r="K577" s="39"/>
      <c r="L577" s="42"/>
      <c r="M577" s="194"/>
      <c r="N577" s="195"/>
      <c r="O577" s="67"/>
      <c r="P577" s="67"/>
      <c r="Q577" s="67"/>
      <c r="R577" s="67"/>
      <c r="S577" s="67"/>
      <c r="T577" s="68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T577" s="19" t="s">
        <v>241</v>
      </c>
      <c r="AU577" s="19" t="s">
        <v>88</v>
      </c>
    </row>
    <row r="578" spans="1:65" s="13" customFormat="1">
      <c r="B578" s="196"/>
      <c r="C578" s="197"/>
      <c r="D578" s="198" t="s">
        <v>243</v>
      </c>
      <c r="E578" s="199" t="s">
        <v>32</v>
      </c>
      <c r="F578" s="200" t="s">
        <v>720</v>
      </c>
      <c r="G578" s="197"/>
      <c r="H578" s="199" t="s">
        <v>32</v>
      </c>
      <c r="I578" s="201"/>
      <c r="J578" s="197"/>
      <c r="K578" s="197"/>
      <c r="L578" s="202"/>
      <c r="M578" s="203"/>
      <c r="N578" s="204"/>
      <c r="O578" s="204"/>
      <c r="P578" s="204"/>
      <c r="Q578" s="204"/>
      <c r="R578" s="204"/>
      <c r="S578" s="204"/>
      <c r="T578" s="205"/>
      <c r="AT578" s="206" t="s">
        <v>243</v>
      </c>
      <c r="AU578" s="206" t="s">
        <v>88</v>
      </c>
      <c r="AV578" s="13" t="s">
        <v>86</v>
      </c>
      <c r="AW578" s="13" t="s">
        <v>39</v>
      </c>
      <c r="AX578" s="13" t="s">
        <v>78</v>
      </c>
      <c r="AY578" s="206" t="s">
        <v>233</v>
      </c>
    </row>
    <row r="579" spans="1:65" s="13" customFormat="1">
      <c r="B579" s="196"/>
      <c r="C579" s="197"/>
      <c r="D579" s="198" t="s">
        <v>243</v>
      </c>
      <c r="E579" s="199" t="s">
        <v>32</v>
      </c>
      <c r="F579" s="200" t="s">
        <v>740</v>
      </c>
      <c r="G579" s="197"/>
      <c r="H579" s="199" t="s">
        <v>32</v>
      </c>
      <c r="I579" s="201"/>
      <c r="J579" s="197"/>
      <c r="K579" s="197"/>
      <c r="L579" s="202"/>
      <c r="M579" s="203"/>
      <c r="N579" s="204"/>
      <c r="O579" s="204"/>
      <c r="P579" s="204"/>
      <c r="Q579" s="204"/>
      <c r="R579" s="204"/>
      <c r="S579" s="204"/>
      <c r="T579" s="205"/>
      <c r="AT579" s="206" t="s">
        <v>243</v>
      </c>
      <c r="AU579" s="206" t="s">
        <v>88</v>
      </c>
      <c r="AV579" s="13" t="s">
        <v>86</v>
      </c>
      <c r="AW579" s="13" t="s">
        <v>39</v>
      </c>
      <c r="AX579" s="13" t="s">
        <v>78</v>
      </c>
      <c r="AY579" s="206" t="s">
        <v>233</v>
      </c>
    </row>
    <row r="580" spans="1:65" s="14" customFormat="1">
      <c r="B580" s="207"/>
      <c r="C580" s="208"/>
      <c r="D580" s="198" t="s">
        <v>243</v>
      </c>
      <c r="E580" s="209" t="s">
        <v>32</v>
      </c>
      <c r="F580" s="210" t="s">
        <v>608</v>
      </c>
      <c r="G580" s="208"/>
      <c r="H580" s="211">
        <v>2</v>
      </c>
      <c r="I580" s="212"/>
      <c r="J580" s="208"/>
      <c r="K580" s="208"/>
      <c r="L580" s="213"/>
      <c r="M580" s="214"/>
      <c r="N580" s="215"/>
      <c r="O580" s="215"/>
      <c r="P580" s="215"/>
      <c r="Q580" s="215"/>
      <c r="R580" s="215"/>
      <c r="S580" s="215"/>
      <c r="T580" s="216"/>
      <c r="AT580" s="217" t="s">
        <v>243</v>
      </c>
      <c r="AU580" s="217" t="s">
        <v>88</v>
      </c>
      <c r="AV580" s="14" t="s">
        <v>88</v>
      </c>
      <c r="AW580" s="14" t="s">
        <v>39</v>
      </c>
      <c r="AX580" s="14" t="s">
        <v>78</v>
      </c>
      <c r="AY580" s="217" t="s">
        <v>233</v>
      </c>
    </row>
    <row r="581" spans="1:65" s="15" customFormat="1">
      <c r="B581" s="218"/>
      <c r="C581" s="219"/>
      <c r="D581" s="198" t="s">
        <v>243</v>
      </c>
      <c r="E581" s="220" t="s">
        <v>32</v>
      </c>
      <c r="F581" s="221" t="s">
        <v>245</v>
      </c>
      <c r="G581" s="219"/>
      <c r="H581" s="222">
        <v>2</v>
      </c>
      <c r="I581" s="223"/>
      <c r="J581" s="219"/>
      <c r="K581" s="219"/>
      <c r="L581" s="224"/>
      <c r="M581" s="225"/>
      <c r="N581" s="226"/>
      <c r="O581" s="226"/>
      <c r="P581" s="226"/>
      <c r="Q581" s="226"/>
      <c r="R581" s="226"/>
      <c r="S581" s="226"/>
      <c r="T581" s="227"/>
      <c r="AT581" s="228" t="s">
        <v>243</v>
      </c>
      <c r="AU581" s="228" t="s">
        <v>88</v>
      </c>
      <c r="AV581" s="15" t="s">
        <v>239</v>
      </c>
      <c r="AW581" s="15" t="s">
        <v>39</v>
      </c>
      <c r="AX581" s="15" t="s">
        <v>86</v>
      </c>
      <c r="AY581" s="228" t="s">
        <v>233</v>
      </c>
    </row>
    <row r="582" spans="1:65" s="2" customFormat="1" ht="49.05" customHeight="1">
      <c r="A582" s="37"/>
      <c r="B582" s="38"/>
      <c r="C582" s="178" t="s">
        <v>741</v>
      </c>
      <c r="D582" s="178" t="s">
        <v>235</v>
      </c>
      <c r="E582" s="179" t="s">
        <v>742</v>
      </c>
      <c r="F582" s="180" t="s">
        <v>743</v>
      </c>
      <c r="G582" s="181" t="s">
        <v>141</v>
      </c>
      <c r="H582" s="182">
        <v>420</v>
      </c>
      <c r="I582" s="183"/>
      <c r="J582" s="184">
        <f>ROUND(I582*H582,2)</f>
        <v>0</v>
      </c>
      <c r="K582" s="180" t="s">
        <v>238</v>
      </c>
      <c r="L582" s="42"/>
      <c r="M582" s="185" t="s">
        <v>32</v>
      </c>
      <c r="N582" s="186" t="s">
        <v>49</v>
      </c>
      <c r="O582" s="67"/>
      <c r="P582" s="187">
        <f>O582*H582</f>
        <v>0</v>
      </c>
      <c r="Q582" s="187">
        <v>0</v>
      </c>
      <c r="R582" s="187">
        <f>Q582*H582</f>
        <v>0</v>
      </c>
      <c r="S582" s="187">
        <v>0</v>
      </c>
      <c r="T582" s="188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189" t="s">
        <v>239</v>
      </c>
      <c r="AT582" s="189" t="s">
        <v>235</v>
      </c>
      <c r="AU582" s="189" t="s">
        <v>88</v>
      </c>
      <c r="AY582" s="19" t="s">
        <v>233</v>
      </c>
      <c r="BE582" s="190">
        <f>IF(N582="základní",J582,0)</f>
        <v>0</v>
      </c>
      <c r="BF582" s="190">
        <f>IF(N582="snížená",J582,0)</f>
        <v>0</v>
      </c>
      <c r="BG582" s="190">
        <f>IF(N582="zákl. přenesená",J582,0)</f>
        <v>0</v>
      </c>
      <c r="BH582" s="190">
        <f>IF(N582="sníž. přenesená",J582,0)</f>
        <v>0</v>
      </c>
      <c r="BI582" s="190">
        <f>IF(N582="nulová",J582,0)</f>
        <v>0</v>
      </c>
      <c r="BJ582" s="19" t="s">
        <v>86</v>
      </c>
      <c r="BK582" s="190">
        <f>ROUND(I582*H582,2)</f>
        <v>0</v>
      </c>
      <c r="BL582" s="19" t="s">
        <v>239</v>
      </c>
      <c r="BM582" s="189" t="s">
        <v>744</v>
      </c>
    </row>
    <row r="583" spans="1:65" s="2" customFormat="1">
      <c r="A583" s="37"/>
      <c r="B583" s="38"/>
      <c r="C583" s="39"/>
      <c r="D583" s="191" t="s">
        <v>241</v>
      </c>
      <c r="E583" s="39"/>
      <c r="F583" s="192" t="s">
        <v>745</v>
      </c>
      <c r="G583" s="39"/>
      <c r="H583" s="39"/>
      <c r="I583" s="193"/>
      <c r="J583" s="39"/>
      <c r="K583" s="39"/>
      <c r="L583" s="42"/>
      <c r="M583" s="194"/>
      <c r="N583" s="195"/>
      <c r="O583" s="67"/>
      <c r="P583" s="67"/>
      <c r="Q583" s="67"/>
      <c r="R583" s="67"/>
      <c r="S583" s="67"/>
      <c r="T583" s="68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T583" s="19" t="s">
        <v>241</v>
      </c>
      <c r="AU583" s="19" t="s">
        <v>88</v>
      </c>
    </row>
    <row r="584" spans="1:65" s="13" customFormat="1">
      <c r="B584" s="196"/>
      <c r="C584" s="197"/>
      <c r="D584" s="198" t="s">
        <v>243</v>
      </c>
      <c r="E584" s="199" t="s">
        <v>32</v>
      </c>
      <c r="F584" s="200" t="s">
        <v>720</v>
      </c>
      <c r="G584" s="197"/>
      <c r="H584" s="199" t="s">
        <v>32</v>
      </c>
      <c r="I584" s="201"/>
      <c r="J584" s="197"/>
      <c r="K584" s="197"/>
      <c r="L584" s="202"/>
      <c r="M584" s="203"/>
      <c r="N584" s="204"/>
      <c r="O584" s="204"/>
      <c r="P584" s="204"/>
      <c r="Q584" s="204"/>
      <c r="R584" s="204"/>
      <c r="S584" s="204"/>
      <c r="T584" s="205"/>
      <c r="AT584" s="206" t="s">
        <v>243</v>
      </c>
      <c r="AU584" s="206" t="s">
        <v>88</v>
      </c>
      <c r="AV584" s="13" t="s">
        <v>86</v>
      </c>
      <c r="AW584" s="13" t="s">
        <v>39</v>
      </c>
      <c r="AX584" s="13" t="s">
        <v>78</v>
      </c>
      <c r="AY584" s="206" t="s">
        <v>233</v>
      </c>
    </row>
    <row r="585" spans="1:65" s="13" customFormat="1">
      <c r="B585" s="196"/>
      <c r="C585" s="197"/>
      <c r="D585" s="198" t="s">
        <v>243</v>
      </c>
      <c r="E585" s="199" t="s">
        <v>32</v>
      </c>
      <c r="F585" s="200" t="s">
        <v>733</v>
      </c>
      <c r="G585" s="197"/>
      <c r="H585" s="199" t="s">
        <v>32</v>
      </c>
      <c r="I585" s="201"/>
      <c r="J585" s="197"/>
      <c r="K585" s="197"/>
      <c r="L585" s="202"/>
      <c r="M585" s="203"/>
      <c r="N585" s="204"/>
      <c r="O585" s="204"/>
      <c r="P585" s="204"/>
      <c r="Q585" s="204"/>
      <c r="R585" s="204"/>
      <c r="S585" s="204"/>
      <c r="T585" s="205"/>
      <c r="AT585" s="206" t="s">
        <v>243</v>
      </c>
      <c r="AU585" s="206" t="s">
        <v>88</v>
      </c>
      <c r="AV585" s="13" t="s">
        <v>86</v>
      </c>
      <c r="AW585" s="13" t="s">
        <v>39</v>
      </c>
      <c r="AX585" s="13" t="s">
        <v>78</v>
      </c>
      <c r="AY585" s="206" t="s">
        <v>233</v>
      </c>
    </row>
    <row r="586" spans="1:65" s="14" customFormat="1">
      <c r="B586" s="207"/>
      <c r="C586" s="208"/>
      <c r="D586" s="198" t="s">
        <v>243</v>
      </c>
      <c r="E586" s="209" t="s">
        <v>32</v>
      </c>
      <c r="F586" s="210" t="s">
        <v>734</v>
      </c>
      <c r="G586" s="208"/>
      <c r="H586" s="211">
        <v>7</v>
      </c>
      <c r="I586" s="212"/>
      <c r="J586" s="208"/>
      <c r="K586" s="208"/>
      <c r="L586" s="213"/>
      <c r="M586" s="214"/>
      <c r="N586" s="215"/>
      <c r="O586" s="215"/>
      <c r="P586" s="215"/>
      <c r="Q586" s="215"/>
      <c r="R586" s="215"/>
      <c r="S586" s="215"/>
      <c r="T586" s="216"/>
      <c r="AT586" s="217" t="s">
        <v>243</v>
      </c>
      <c r="AU586" s="217" t="s">
        <v>88</v>
      </c>
      <c r="AV586" s="14" t="s">
        <v>88</v>
      </c>
      <c r="AW586" s="14" t="s">
        <v>39</v>
      </c>
      <c r="AX586" s="14" t="s">
        <v>78</v>
      </c>
      <c r="AY586" s="217" t="s">
        <v>233</v>
      </c>
    </row>
    <row r="587" spans="1:65" s="15" customFormat="1">
      <c r="B587" s="218"/>
      <c r="C587" s="219"/>
      <c r="D587" s="198" t="s">
        <v>243</v>
      </c>
      <c r="E587" s="220" t="s">
        <v>32</v>
      </c>
      <c r="F587" s="221" t="s">
        <v>245</v>
      </c>
      <c r="G587" s="219"/>
      <c r="H587" s="222">
        <v>7</v>
      </c>
      <c r="I587" s="223"/>
      <c r="J587" s="219"/>
      <c r="K587" s="219"/>
      <c r="L587" s="224"/>
      <c r="M587" s="225"/>
      <c r="N587" s="226"/>
      <c r="O587" s="226"/>
      <c r="P587" s="226"/>
      <c r="Q587" s="226"/>
      <c r="R587" s="226"/>
      <c r="S587" s="226"/>
      <c r="T587" s="227"/>
      <c r="AT587" s="228" t="s">
        <v>243</v>
      </c>
      <c r="AU587" s="228" t="s">
        <v>88</v>
      </c>
      <c r="AV587" s="15" t="s">
        <v>239</v>
      </c>
      <c r="AW587" s="15" t="s">
        <v>39</v>
      </c>
      <c r="AX587" s="15" t="s">
        <v>86</v>
      </c>
      <c r="AY587" s="228" t="s">
        <v>233</v>
      </c>
    </row>
    <row r="588" spans="1:65" s="14" customFormat="1">
      <c r="B588" s="207"/>
      <c r="C588" s="208"/>
      <c r="D588" s="198" t="s">
        <v>243</v>
      </c>
      <c r="E588" s="208"/>
      <c r="F588" s="210" t="s">
        <v>746</v>
      </c>
      <c r="G588" s="208"/>
      <c r="H588" s="211">
        <v>420</v>
      </c>
      <c r="I588" s="212"/>
      <c r="J588" s="208"/>
      <c r="K588" s="208"/>
      <c r="L588" s="213"/>
      <c r="M588" s="214"/>
      <c r="N588" s="215"/>
      <c r="O588" s="215"/>
      <c r="P588" s="215"/>
      <c r="Q588" s="215"/>
      <c r="R588" s="215"/>
      <c r="S588" s="215"/>
      <c r="T588" s="216"/>
      <c r="AT588" s="217" t="s">
        <v>243</v>
      </c>
      <c r="AU588" s="217" t="s">
        <v>88</v>
      </c>
      <c r="AV588" s="14" t="s">
        <v>88</v>
      </c>
      <c r="AW588" s="14" t="s">
        <v>4</v>
      </c>
      <c r="AX588" s="14" t="s">
        <v>86</v>
      </c>
      <c r="AY588" s="217" t="s">
        <v>233</v>
      </c>
    </row>
    <row r="589" spans="1:65" s="2" customFormat="1" ht="49.05" customHeight="1">
      <c r="A589" s="37"/>
      <c r="B589" s="38"/>
      <c r="C589" s="178" t="s">
        <v>747</v>
      </c>
      <c r="D589" s="178" t="s">
        <v>235</v>
      </c>
      <c r="E589" s="179" t="s">
        <v>748</v>
      </c>
      <c r="F589" s="180" t="s">
        <v>749</v>
      </c>
      <c r="G589" s="181" t="s">
        <v>141</v>
      </c>
      <c r="H589" s="182">
        <v>120</v>
      </c>
      <c r="I589" s="183"/>
      <c r="J589" s="184">
        <f>ROUND(I589*H589,2)</f>
        <v>0</v>
      </c>
      <c r="K589" s="180" t="s">
        <v>238</v>
      </c>
      <c r="L589" s="42"/>
      <c r="M589" s="185" t="s">
        <v>32</v>
      </c>
      <c r="N589" s="186" t="s">
        <v>49</v>
      </c>
      <c r="O589" s="67"/>
      <c r="P589" s="187">
        <f>O589*H589</f>
        <v>0</v>
      </c>
      <c r="Q589" s="187">
        <v>0</v>
      </c>
      <c r="R589" s="187">
        <f>Q589*H589</f>
        <v>0</v>
      </c>
      <c r="S589" s="187">
        <v>0</v>
      </c>
      <c r="T589" s="188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189" t="s">
        <v>239</v>
      </c>
      <c r="AT589" s="189" t="s">
        <v>235</v>
      </c>
      <c r="AU589" s="189" t="s">
        <v>88</v>
      </c>
      <c r="AY589" s="19" t="s">
        <v>233</v>
      </c>
      <c r="BE589" s="190">
        <f>IF(N589="základní",J589,0)</f>
        <v>0</v>
      </c>
      <c r="BF589" s="190">
        <f>IF(N589="snížená",J589,0)</f>
        <v>0</v>
      </c>
      <c r="BG589" s="190">
        <f>IF(N589="zákl. přenesená",J589,0)</f>
        <v>0</v>
      </c>
      <c r="BH589" s="190">
        <f>IF(N589="sníž. přenesená",J589,0)</f>
        <v>0</v>
      </c>
      <c r="BI589" s="190">
        <f>IF(N589="nulová",J589,0)</f>
        <v>0</v>
      </c>
      <c r="BJ589" s="19" t="s">
        <v>86</v>
      </c>
      <c r="BK589" s="190">
        <f>ROUND(I589*H589,2)</f>
        <v>0</v>
      </c>
      <c r="BL589" s="19" t="s">
        <v>239</v>
      </c>
      <c r="BM589" s="189" t="s">
        <v>750</v>
      </c>
    </row>
    <row r="590" spans="1:65" s="2" customFormat="1">
      <c r="A590" s="37"/>
      <c r="B590" s="38"/>
      <c r="C590" s="39"/>
      <c r="D590" s="191" t="s">
        <v>241</v>
      </c>
      <c r="E590" s="39"/>
      <c r="F590" s="192" t="s">
        <v>751</v>
      </c>
      <c r="G590" s="39"/>
      <c r="H590" s="39"/>
      <c r="I590" s="193"/>
      <c r="J590" s="39"/>
      <c r="K590" s="39"/>
      <c r="L590" s="42"/>
      <c r="M590" s="194"/>
      <c r="N590" s="195"/>
      <c r="O590" s="67"/>
      <c r="P590" s="67"/>
      <c r="Q590" s="67"/>
      <c r="R590" s="67"/>
      <c r="S590" s="67"/>
      <c r="T590" s="68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T590" s="19" t="s">
        <v>241</v>
      </c>
      <c r="AU590" s="19" t="s">
        <v>88</v>
      </c>
    </row>
    <row r="591" spans="1:65" s="13" customFormat="1">
      <c r="B591" s="196"/>
      <c r="C591" s="197"/>
      <c r="D591" s="198" t="s">
        <v>243</v>
      </c>
      <c r="E591" s="199" t="s">
        <v>32</v>
      </c>
      <c r="F591" s="200" t="s">
        <v>720</v>
      </c>
      <c r="G591" s="197"/>
      <c r="H591" s="199" t="s">
        <v>32</v>
      </c>
      <c r="I591" s="201"/>
      <c r="J591" s="197"/>
      <c r="K591" s="197"/>
      <c r="L591" s="202"/>
      <c r="M591" s="203"/>
      <c r="N591" s="204"/>
      <c r="O591" s="204"/>
      <c r="P591" s="204"/>
      <c r="Q591" s="204"/>
      <c r="R591" s="204"/>
      <c r="S591" s="204"/>
      <c r="T591" s="205"/>
      <c r="AT591" s="206" t="s">
        <v>243</v>
      </c>
      <c r="AU591" s="206" t="s">
        <v>88</v>
      </c>
      <c r="AV591" s="13" t="s">
        <v>86</v>
      </c>
      <c r="AW591" s="13" t="s">
        <v>39</v>
      </c>
      <c r="AX591" s="13" t="s">
        <v>78</v>
      </c>
      <c r="AY591" s="206" t="s">
        <v>233</v>
      </c>
    </row>
    <row r="592" spans="1:65" s="13" customFormat="1">
      <c r="B592" s="196"/>
      <c r="C592" s="197"/>
      <c r="D592" s="198" t="s">
        <v>243</v>
      </c>
      <c r="E592" s="199" t="s">
        <v>32</v>
      </c>
      <c r="F592" s="200" t="s">
        <v>740</v>
      </c>
      <c r="G592" s="197"/>
      <c r="H592" s="199" t="s">
        <v>32</v>
      </c>
      <c r="I592" s="201"/>
      <c r="J592" s="197"/>
      <c r="K592" s="197"/>
      <c r="L592" s="202"/>
      <c r="M592" s="203"/>
      <c r="N592" s="204"/>
      <c r="O592" s="204"/>
      <c r="P592" s="204"/>
      <c r="Q592" s="204"/>
      <c r="R592" s="204"/>
      <c r="S592" s="204"/>
      <c r="T592" s="205"/>
      <c r="AT592" s="206" t="s">
        <v>243</v>
      </c>
      <c r="AU592" s="206" t="s">
        <v>88</v>
      </c>
      <c r="AV592" s="13" t="s">
        <v>86</v>
      </c>
      <c r="AW592" s="13" t="s">
        <v>39</v>
      </c>
      <c r="AX592" s="13" t="s">
        <v>78</v>
      </c>
      <c r="AY592" s="206" t="s">
        <v>233</v>
      </c>
    </row>
    <row r="593" spans="1:65" s="14" customFormat="1">
      <c r="B593" s="207"/>
      <c r="C593" s="208"/>
      <c r="D593" s="198" t="s">
        <v>243</v>
      </c>
      <c r="E593" s="209" t="s">
        <v>32</v>
      </c>
      <c r="F593" s="210" t="s">
        <v>608</v>
      </c>
      <c r="G593" s="208"/>
      <c r="H593" s="211">
        <v>2</v>
      </c>
      <c r="I593" s="212"/>
      <c r="J593" s="208"/>
      <c r="K593" s="208"/>
      <c r="L593" s="213"/>
      <c r="M593" s="214"/>
      <c r="N593" s="215"/>
      <c r="O593" s="215"/>
      <c r="P593" s="215"/>
      <c r="Q593" s="215"/>
      <c r="R593" s="215"/>
      <c r="S593" s="215"/>
      <c r="T593" s="216"/>
      <c r="AT593" s="217" t="s">
        <v>243</v>
      </c>
      <c r="AU593" s="217" t="s">
        <v>88</v>
      </c>
      <c r="AV593" s="14" t="s">
        <v>88</v>
      </c>
      <c r="AW593" s="14" t="s">
        <v>39</v>
      </c>
      <c r="AX593" s="14" t="s">
        <v>78</v>
      </c>
      <c r="AY593" s="217" t="s">
        <v>233</v>
      </c>
    </row>
    <row r="594" spans="1:65" s="15" customFormat="1">
      <c r="B594" s="218"/>
      <c r="C594" s="219"/>
      <c r="D594" s="198" t="s">
        <v>243</v>
      </c>
      <c r="E594" s="220" t="s">
        <v>32</v>
      </c>
      <c r="F594" s="221" t="s">
        <v>245</v>
      </c>
      <c r="G594" s="219"/>
      <c r="H594" s="222">
        <v>2</v>
      </c>
      <c r="I594" s="223"/>
      <c r="J594" s="219"/>
      <c r="K594" s="219"/>
      <c r="L594" s="224"/>
      <c r="M594" s="225"/>
      <c r="N594" s="226"/>
      <c r="O594" s="226"/>
      <c r="P594" s="226"/>
      <c r="Q594" s="226"/>
      <c r="R594" s="226"/>
      <c r="S594" s="226"/>
      <c r="T594" s="227"/>
      <c r="AT594" s="228" t="s">
        <v>243</v>
      </c>
      <c r="AU594" s="228" t="s">
        <v>88</v>
      </c>
      <c r="AV594" s="15" t="s">
        <v>239</v>
      </c>
      <c r="AW594" s="15" t="s">
        <v>39</v>
      </c>
      <c r="AX594" s="15" t="s">
        <v>86</v>
      </c>
      <c r="AY594" s="228" t="s">
        <v>233</v>
      </c>
    </row>
    <row r="595" spans="1:65" s="14" customFormat="1">
      <c r="B595" s="207"/>
      <c r="C595" s="208"/>
      <c r="D595" s="198" t="s">
        <v>243</v>
      </c>
      <c r="E595" s="208"/>
      <c r="F595" s="210" t="s">
        <v>752</v>
      </c>
      <c r="G595" s="208"/>
      <c r="H595" s="211">
        <v>120</v>
      </c>
      <c r="I595" s="212"/>
      <c r="J595" s="208"/>
      <c r="K595" s="208"/>
      <c r="L595" s="213"/>
      <c r="M595" s="214"/>
      <c r="N595" s="215"/>
      <c r="O595" s="215"/>
      <c r="P595" s="215"/>
      <c r="Q595" s="215"/>
      <c r="R595" s="215"/>
      <c r="S595" s="215"/>
      <c r="T595" s="216"/>
      <c r="AT595" s="217" t="s">
        <v>243</v>
      </c>
      <c r="AU595" s="217" t="s">
        <v>88</v>
      </c>
      <c r="AV595" s="14" t="s">
        <v>88</v>
      </c>
      <c r="AW595" s="14" t="s">
        <v>4</v>
      </c>
      <c r="AX595" s="14" t="s">
        <v>86</v>
      </c>
      <c r="AY595" s="217" t="s">
        <v>233</v>
      </c>
    </row>
    <row r="596" spans="1:65" s="2" customFormat="1" ht="33" customHeight="1">
      <c r="A596" s="37"/>
      <c r="B596" s="38"/>
      <c r="C596" s="178" t="s">
        <v>753</v>
      </c>
      <c r="D596" s="178" t="s">
        <v>235</v>
      </c>
      <c r="E596" s="179" t="s">
        <v>754</v>
      </c>
      <c r="F596" s="180" t="s">
        <v>755</v>
      </c>
      <c r="G596" s="181" t="s">
        <v>141</v>
      </c>
      <c r="H596" s="182">
        <v>4</v>
      </c>
      <c r="I596" s="183"/>
      <c r="J596" s="184">
        <f>ROUND(I596*H596,2)</f>
        <v>0</v>
      </c>
      <c r="K596" s="180" t="s">
        <v>238</v>
      </c>
      <c r="L596" s="42"/>
      <c r="M596" s="185" t="s">
        <v>32</v>
      </c>
      <c r="N596" s="186" t="s">
        <v>49</v>
      </c>
      <c r="O596" s="67"/>
      <c r="P596" s="187">
        <f>O596*H596</f>
        <v>0</v>
      </c>
      <c r="Q596" s="187">
        <v>0</v>
      </c>
      <c r="R596" s="187">
        <f>Q596*H596</f>
        <v>0</v>
      </c>
      <c r="S596" s="187">
        <v>0</v>
      </c>
      <c r="T596" s="188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189" t="s">
        <v>239</v>
      </c>
      <c r="AT596" s="189" t="s">
        <v>235</v>
      </c>
      <c r="AU596" s="189" t="s">
        <v>88</v>
      </c>
      <c r="AY596" s="19" t="s">
        <v>233</v>
      </c>
      <c r="BE596" s="190">
        <f>IF(N596="základní",J596,0)</f>
        <v>0</v>
      </c>
      <c r="BF596" s="190">
        <f>IF(N596="snížená",J596,0)</f>
        <v>0</v>
      </c>
      <c r="BG596" s="190">
        <f>IF(N596="zákl. přenesená",J596,0)</f>
        <v>0</v>
      </c>
      <c r="BH596" s="190">
        <f>IF(N596="sníž. přenesená",J596,0)</f>
        <v>0</v>
      </c>
      <c r="BI596" s="190">
        <f>IF(N596="nulová",J596,0)</f>
        <v>0</v>
      </c>
      <c r="BJ596" s="19" t="s">
        <v>86</v>
      </c>
      <c r="BK596" s="190">
        <f>ROUND(I596*H596,2)</f>
        <v>0</v>
      </c>
      <c r="BL596" s="19" t="s">
        <v>239</v>
      </c>
      <c r="BM596" s="189" t="s">
        <v>756</v>
      </c>
    </row>
    <row r="597" spans="1:65" s="2" customFormat="1">
      <c r="A597" s="37"/>
      <c r="B597" s="38"/>
      <c r="C597" s="39"/>
      <c r="D597" s="191" t="s">
        <v>241</v>
      </c>
      <c r="E597" s="39"/>
      <c r="F597" s="192" t="s">
        <v>757</v>
      </c>
      <c r="G597" s="39"/>
      <c r="H597" s="39"/>
      <c r="I597" s="193"/>
      <c r="J597" s="39"/>
      <c r="K597" s="39"/>
      <c r="L597" s="42"/>
      <c r="M597" s="194"/>
      <c r="N597" s="195"/>
      <c r="O597" s="67"/>
      <c r="P597" s="67"/>
      <c r="Q597" s="67"/>
      <c r="R597" s="67"/>
      <c r="S597" s="67"/>
      <c r="T597" s="68"/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T597" s="19" t="s">
        <v>241</v>
      </c>
      <c r="AU597" s="19" t="s">
        <v>88</v>
      </c>
    </row>
    <row r="598" spans="1:65" s="13" customFormat="1">
      <c r="B598" s="196"/>
      <c r="C598" s="197"/>
      <c r="D598" s="198" t="s">
        <v>243</v>
      </c>
      <c r="E598" s="199" t="s">
        <v>32</v>
      </c>
      <c r="F598" s="200" t="s">
        <v>720</v>
      </c>
      <c r="G598" s="197"/>
      <c r="H598" s="199" t="s">
        <v>32</v>
      </c>
      <c r="I598" s="201"/>
      <c r="J598" s="197"/>
      <c r="K598" s="197"/>
      <c r="L598" s="202"/>
      <c r="M598" s="203"/>
      <c r="N598" s="204"/>
      <c r="O598" s="204"/>
      <c r="P598" s="204"/>
      <c r="Q598" s="204"/>
      <c r="R598" s="204"/>
      <c r="S598" s="204"/>
      <c r="T598" s="205"/>
      <c r="AT598" s="206" t="s">
        <v>243</v>
      </c>
      <c r="AU598" s="206" t="s">
        <v>88</v>
      </c>
      <c r="AV598" s="13" t="s">
        <v>86</v>
      </c>
      <c r="AW598" s="13" t="s">
        <v>39</v>
      </c>
      <c r="AX598" s="13" t="s">
        <v>78</v>
      </c>
      <c r="AY598" s="206" t="s">
        <v>233</v>
      </c>
    </row>
    <row r="599" spans="1:65" s="13" customFormat="1">
      <c r="B599" s="196"/>
      <c r="C599" s="197"/>
      <c r="D599" s="198" t="s">
        <v>243</v>
      </c>
      <c r="E599" s="199" t="s">
        <v>32</v>
      </c>
      <c r="F599" s="200" t="s">
        <v>758</v>
      </c>
      <c r="G599" s="197"/>
      <c r="H599" s="199" t="s">
        <v>32</v>
      </c>
      <c r="I599" s="201"/>
      <c r="J599" s="197"/>
      <c r="K599" s="197"/>
      <c r="L599" s="202"/>
      <c r="M599" s="203"/>
      <c r="N599" s="204"/>
      <c r="O599" s="204"/>
      <c r="P599" s="204"/>
      <c r="Q599" s="204"/>
      <c r="R599" s="204"/>
      <c r="S599" s="204"/>
      <c r="T599" s="205"/>
      <c r="AT599" s="206" t="s">
        <v>243</v>
      </c>
      <c r="AU599" s="206" t="s">
        <v>88</v>
      </c>
      <c r="AV599" s="13" t="s">
        <v>86</v>
      </c>
      <c r="AW599" s="13" t="s">
        <v>39</v>
      </c>
      <c r="AX599" s="13" t="s">
        <v>78</v>
      </c>
      <c r="AY599" s="206" t="s">
        <v>233</v>
      </c>
    </row>
    <row r="600" spans="1:65" s="14" customFormat="1">
      <c r="B600" s="207"/>
      <c r="C600" s="208"/>
      <c r="D600" s="198" t="s">
        <v>243</v>
      </c>
      <c r="E600" s="209" t="s">
        <v>32</v>
      </c>
      <c r="F600" s="210" t="s">
        <v>707</v>
      </c>
      <c r="G600" s="208"/>
      <c r="H600" s="211">
        <v>4</v>
      </c>
      <c r="I600" s="212"/>
      <c r="J600" s="208"/>
      <c r="K600" s="208"/>
      <c r="L600" s="213"/>
      <c r="M600" s="214"/>
      <c r="N600" s="215"/>
      <c r="O600" s="215"/>
      <c r="P600" s="215"/>
      <c r="Q600" s="215"/>
      <c r="R600" s="215"/>
      <c r="S600" s="215"/>
      <c r="T600" s="216"/>
      <c r="AT600" s="217" t="s">
        <v>243</v>
      </c>
      <c r="AU600" s="217" t="s">
        <v>88</v>
      </c>
      <c r="AV600" s="14" t="s">
        <v>88</v>
      </c>
      <c r="AW600" s="14" t="s">
        <v>39</v>
      </c>
      <c r="AX600" s="14" t="s">
        <v>78</v>
      </c>
      <c r="AY600" s="217" t="s">
        <v>233</v>
      </c>
    </row>
    <row r="601" spans="1:65" s="15" customFormat="1">
      <c r="B601" s="218"/>
      <c r="C601" s="219"/>
      <c r="D601" s="198" t="s">
        <v>243</v>
      </c>
      <c r="E601" s="220" t="s">
        <v>32</v>
      </c>
      <c r="F601" s="221" t="s">
        <v>245</v>
      </c>
      <c r="G601" s="219"/>
      <c r="H601" s="222">
        <v>4</v>
      </c>
      <c r="I601" s="223"/>
      <c r="J601" s="219"/>
      <c r="K601" s="219"/>
      <c r="L601" s="224"/>
      <c r="M601" s="225"/>
      <c r="N601" s="226"/>
      <c r="O601" s="226"/>
      <c r="P601" s="226"/>
      <c r="Q601" s="226"/>
      <c r="R601" s="226"/>
      <c r="S601" s="226"/>
      <c r="T601" s="227"/>
      <c r="AT601" s="228" t="s">
        <v>243</v>
      </c>
      <c r="AU601" s="228" t="s">
        <v>88</v>
      </c>
      <c r="AV601" s="15" t="s">
        <v>239</v>
      </c>
      <c r="AW601" s="15" t="s">
        <v>39</v>
      </c>
      <c r="AX601" s="15" t="s">
        <v>86</v>
      </c>
      <c r="AY601" s="228" t="s">
        <v>233</v>
      </c>
    </row>
    <row r="602" spans="1:65" s="2" customFormat="1" ht="49.05" customHeight="1">
      <c r="A602" s="37"/>
      <c r="B602" s="38"/>
      <c r="C602" s="178" t="s">
        <v>759</v>
      </c>
      <c r="D602" s="178" t="s">
        <v>235</v>
      </c>
      <c r="E602" s="179" t="s">
        <v>760</v>
      </c>
      <c r="F602" s="180" t="s">
        <v>761</v>
      </c>
      <c r="G602" s="181" t="s">
        <v>141</v>
      </c>
      <c r="H602" s="182">
        <v>240</v>
      </c>
      <c r="I602" s="183"/>
      <c r="J602" s="184">
        <f>ROUND(I602*H602,2)</f>
        <v>0</v>
      </c>
      <c r="K602" s="180" t="s">
        <v>238</v>
      </c>
      <c r="L602" s="42"/>
      <c r="M602" s="185" t="s">
        <v>32</v>
      </c>
      <c r="N602" s="186" t="s">
        <v>49</v>
      </c>
      <c r="O602" s="67"/>
      <c r="P602" s="187">
        <f>O602*H602</f>
        <v>0</v>
      </c>
      <c r="Q602" s="187">
        <v>0</v>
      </c>
      <c r="R602" s="187">
        <f>Q602*H602</f>
        <v>0</v>
      </c>
      <c r="S602" s="187">
        <v>0</v>
      </c>
      <c r="T602" s="188">
        <f>S602*H602</f>
        <v>0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189" t="s">
        <v>239</v>
      </c>
      <c r="AT602" s="189" t="s">
        <v>235</v>
      </c>
      <c r="AU602" s="189" t="s">
        <v>88</v>
      </c>
      <c r="AY602" s="19" t="s">
        <v>233</v>
      </c>
      <c r="BE602" s="190">
        <f>IF(N602="základní",J602,0)</f>
        <v>0</v>
      </c>
      <c r="BF602" s="190">
        <f>IF(N602="snížená",J602,0)</f>
        <v>0</v>
      </c>
      <c r="BG602" s="190">
        <f>IF(N602="zákl. přenesená",J602,0)</f>
        <v>0</v>
      </c>
      <c r="BH602" s="190">
        <f>IF(N602="sníž. přenesená",J602,0)</f>
        <v>0</v>
      </c>
      <c r="BI602" s="190">
        <f>IF(N602="nulová",J602,0)</f>
        <v>0</v>
      </c>
      <c r="BJ602" s="19" t="s">
        <v>86</v>
      </c>
      <c r="BK602" s="190">
        <f>ROUND(I602*H602,2)</f>
        <v>0</v>
      </c>
      <c r="BL602" s="19" t="s">
        <v>239</v>
      </c>
      <c r="BM602" s="189" t="s">
        <v>762</v>
      </c>
    </row>
    <row r="603" spans="1:65" s="2" customFormat="1">
      <c r="A603" s="37"/>
      <c r="B603" s="38"/>
      <c r="C603" s="39"/>
      <c r="D603" s="191" t="s">
        <v>241</v>
      </c>
      <c r="E603" s="39"/>
      <c r="F603" s="192" t="s">
        <v>763</v>
      </c>
      <c r="G603" s="39"/>
      <c r="H603" s="39"/>
      <c r="I603" s="193"/>
      <c r="J603" s="39"/>
      <c r="K603" s="39"/>
      <c r="L603" s="42"/>
      <c r="M603" s="194"/>
      <c r="N603" s="195"/>
      <c r="O603" s="67"/>
      <c r="P603" s="67"/>
      <c r="Q603" s="67"/>
      <c r="R603" s="67"/>
      <c r="S603" s="67"/>
      <c r="T603" s="68"/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T603" s="19" t="s">
        <v>241</v>
      </c>
      <c r="AU603" s="19" t="s">
        <v>88</v>
      </c>
    </row>
    <row r="604" spans="1:65" s="13" customFormat="1">
      <c r="B604" s="196"/>
      <c r="C604" s="197"/>
      <c r="D604" s="198" t="s">
        <v>243</v>
      </c>
      <c r="E604" s="199" t="s">
        <v>32</v>
      </c>
      <c r="F604" s="200" t="s">
        <v>720</v>
      </c>
      <c r="G604" s="197"/>
      <c r="H604" s="199" t="s">
        <v>32</v>
      </c>
      <c r="I604" s="201"/>
      <c r="J604" s="197"/>
      <c r="K604" s="197"/>
      <c r="L604" s="202"/>
      <c r="M604" s="203"/>
      <c r="N604" s="204"/>
      <c r="O604" s="204"/>
      <c r="P604" s="204"/>
      <c r="Q604" s="204"/>
      <c r="R604" s="204"/>
      <c r="S604" s="204"/>
      <c r="T604" s="205"/>
      <c r="AT604" s="206" t="s">
        <v>243</v>
      </c>
      <c r="AU604" s="206" t="s">
        <v>88</v>
      </c>
      <c r="AV604" s="13" t="s">
        <v>86</v>
      </c>
      <c r="AW604" s="13" t="s">
        <v>39</v>
      </c>
      <c r="AX604" s="13" t="s">
        <v>78</v>
      </c>
      <c r="AY604" s="206" t="s">
        <v>233</v>
      </c>
    </row>
    <row r="605" spans="1:65" s="13" customFormat="1">
      <c r="B605" s="196"/>
      <c r="C605" s="197"/>
      <c r="D605" s="198" t="s">
        <v>243</v>
      </c>
      <c r="E605" s="199" t="s">
        <v>32</v>
      </c>
      <c r="F605" s="200" t="s">
        <v>758</v>
      </c>
      <c r="G605" s="197"/>
      <c r="H605" s="199" t="s">
        <v>32</v>
      </c>
      <c r="I605" s="201"/>
      <c r="J605" s="197"/>
      <c r="K605" s="197"/>
      <c r="L605" s="202"/>
      <c r="M605" s="203"/>
      <c r="N605" s="204"/>
      <c r="O605" s="204"/>
      <c r="P605" s="204"/>
      <c r="Q605" s="204"/>
      <c r="R605" s="204"/>
      <c r="S605" s="204"/>
      <c r="T605" s="205"/>
      <c r="AT605" s="206" t="s">
        <v>243</v>
      </c>
      <c r="AU605" s="206" t="s">
        <v>88</v>
      </c>
      <c r="AV605" s="13" t="s">
        <v>86</v>
      </c>
      <c r="AW605" s="13" t="s">
        <v>39</v>
      </c>
      <c r="AX605" s="13" t="s">
        <v>78</v>
      </c>
      <c r="AY605" s="206" t="s">
        <v>233</v>
      </c>
    </row>
    <row r="606" spans="1:65" s="14" customFormat="1">
      <c r="B606" s="207"/>
      <c r="C606" s="208"/>
      <c r="D606" s="198" t="s">
        <v>243</v>
      </c>
      <c r="E606" s="209" t="s">
        <v>32</v>
      </c>
      <c r="F606" s="210" t="s">
        <v>707</v>
      </c>
      <c r="G606" s="208"/>
      <c r="H606" s="211">
        <v>4</v>
      </c>
      <c r="I606" s="212"/>
      <c r="J606" s="208"/>
      <c r="K606" s="208"/>
      <c r="L606" s="213"/>
      <c r="M606" s="214"/>
      <c r="N606" s="215"/>
      <c r="O606" s="215"/>
      <c r="P606" s="215"/>
      <c r="Q606" s="215"/>
      <c r="R606" s="215"/>
      <c r="S606" s="215"/>
      <c r="T606" s="216"/>
      <c r="AT606" s="217" t="s">
        <v>243</v>
      </c>
      <c r="AU606" s="217" t="s">
        <v>88</v>
      </c>
      <c r="AV606" s="14" t="s">
        <v>88</v>
      </c>
      <c r="AW606" s="14" t="s">
        <v>39</v>
      </c>
      <c r="AX606" s="14" t="s">
        <v>78</v>
      </c>
      <c r="AY606" s="217" t="s">
        <v>233</v>
      </c>
    </row>
    <row r="607" spans="1:65" s="15" customFormat="1">
      <c r="B607" s="218"/>
      <c r="C607" s="219"/>
      <c r="D607" s="198" t="s">
        <v>243</v>
      </c>
      <c r="E607" s="220" t="s">
        <v>32</v>
      </c>
      <c r="F607" s="221" t="s">
        <v>245</v>
      </c>
      <c r="G607" s="219"/>
      <c r="H607" s="222">
        <v>4</v>
      </c>
      <c r="I607" s="223"/>
      <c r="J607" s="219"/>
      <c r="K607" s="219"/>
      <c r="L607" s="224"/>
      <c r="M607" s="225"/>
      <c r="N607" s="226"/>
      <c r="O607" s="226"/>
      <c r="P607" s="226"/>
      <c r="Q607" s="226"/>
      <c r="R607" s="226"/>
      <c r="S607" s="226"/>
      <c r="T607" s="227"/>
      <c r="AT607" s="228" t="s">
        <v>243</v>
      </c>
      <c r="AU607" s="228" t="s">
        <v>88</v>
      </c>
      <c r="AV607" s="15" t="s">
        <v>239</v>
      </c>
      <c r="AW607" s="15" t="s">
        <v>39</v>
      </c>
      <c r="AX607" s="15" t="s">
        <v>86</v>
      </c>
      <c r="AY607" s="228" t="s">
        <v>233</v>
      </c>
    </row>
    <row r="608" spans="1:65" s="14" customFormat="1">
      <c r="B608" s="207"/>
      <c r="C608" s="208"/>
      <c r="D608" s="198" t="s">
        <v>243</v>
      </c>
      <c r="E608" s="208"/>
      <c r="F608" s="210" t="s">
        <v>727</v>
      </c>
      <c r="G608" s="208"/>
      <c r="H608" s="211">
        <v>240</v>
      </c>
      <c r="I608" s="212"/>
      <c r="J608" s="208"/>
      <c r="K608" s="208"/>
      <c r="L608" s="213"/>
      <c r="M608" s="214"/>
      <c r="N608" s="215"/>
      <c r="O608" s="215"/>
      <c r="P608" s="215"/>
      <c r="Q608" s="215"/>
      <c r="R608" s="215"/>
      <c r="S608" s="215"/>
      <c r="T608" s="216"/>
      <c r="AT608" s="217" t="s">
        <v>243</v>
      </c>
      <c r="AU608" s="217" t="s">
        <v>88</v>
      </c>
      <c r="AV608" s="14" t="s">
        <v>88</v>
      </c>
      <c r="AW608" s="14" t="s">
        <v>4</v>
      </c>
      <c r="AX608" s="14" t="s">
        <v>86</v>
      </c>
      <c r="AY608" s="217" t="s">
        <v>233</v>
      </c>
    </row>
    <row r="609" spans="1:65" s="2" customFormat="1" ht="24.15" customHeight="1">
      <c r="A609" s="37"/>
      <c r="B609" s="38"/>
      <c r="C609" s="178" t="s">
        <v>764</v>
      </c>
      <c r="D609" s="178" t="s">
        <v>235</v>
      </c>
      <c r="E609" s="179" t="s">
        <v>765</v>
      </c>
      <c r="F609" s="180" t="s">
        <v>766</v>
      </c>
      <c r="G609" s="181" t="s">
        <v>141</v>
      </c>
      <c r="H609" s="182">
        <v>5</v>
      </c>
      <c r="I609" s="183"/>
      <c r="J609" s="184">
        <f>ROUND(I609*H609,2)</f>
        <v>0</v>
      </c>
      <c r="K609" s="180" t="s">
        <v>238</v>
      </c>
      <c r="L609" s="42"/>
      <c r="M609" s="185" t="s">
        <v>32</v>
      </c>
      <c r="N609" s="186" t="s">
        <v>49</v>
      </c>
      <c r="O609" s="67"/>
      <c r="P609" s="187">
        <f>O609*H609</f>
        <v>0</v>
      </c>
      <c r="Q609" s="187">
        <v>6.9999999999999999E-4</v>
      </c>
      <c r="R609" s="187">
        <f>Q609*H609</f>
        <v>3.5000000000000001E-3</v>
      </c>
      <c r="S609" s="187">
        <v>0</v>
      </c>
      <c r="T609" s="188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189" t="s">
        <v>239</v>
      </c>
      <c r="AT609" s="189" t="s">
        <v>235</v>
      </c>
      <c r="AU609" s="189" t="s">
        <v>88</v>
      </c>
      <c r="AY609" s="19" t="s">
        <v>233</v>
      </c>
      <c r="BE609" s="190">
        <f>IF(N609="základní",J609,0)</f>
        <v>0</v>
      </c>
      <c r="BF609" s="190">
        <f>IF(N609="snížená",J609,0)</f>
        <v>0</v>
      </c>
      <c r="BG609" s="190">
        <f>IF(N609="zákl. přenesená",J609,0)</f>
        <v>0</v>
      </c>
      <c r="BH609" s="190">
        <f>IF(N609="sníž. přenesená",J609,0)</f>
        <v>0</v>
      </c>
      <c r="BI609" s="190">
        <f>IF(N609="nulová",J609,0)</f>
        <v>0</v>
      </c>
      <c r="BJ609" s="19" t="s">
        <v>86</v>
      </c>
      <c r="BK609" s="190">
        <f>ROUND(I609*H609,2)</f>
        <v>0</v>
      </c>
      <c r="BL609" s="19" t="s">
        <v>239</v>
      </c>
      <c r="BM609" s="189" t="s">
        <v>767</v>
      </c>
    </row>
    <row r="610" spans="1:65" s="2" customFormat="1">
      <c r="A610" s="37"/>
      <c r="B610" s="38"/>
      <c r="C610" s="39"/>
      <c r="D610" s="191" t="s">
        <v>241</v>
      </c>
      <c r="E610" s="39"/>
      <c r="F610" s="192" t="s">
        <v>768</v>
      </c>
      <c r="G610" s="39"/>
      <c r="H610" s="39"/>
      <c r="I610" s="193"/>
      <c r="J610" s="39"/>
      <c r="K610" s="39"/>
      <c r="L610" s="42"/>
      <c r="M610" s="194"/>
      <c r="N610" s="195"/>
      <c r="O610" s="67"/>
      <c r="P610" s="67"/>
      <c r="Q610" s="67"/>
      <c r="R610" s="67"/>
      <c r="S610" s="67"/>
      <c r="T610" s="68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T610" s="19" t="s">
        <v>241</v>
      </c>
      <c r="AU610" s="19" t="s">
        <v>88</v>
      </c>
    </row>
    <row r="611" spans="1:65" s="13" customFormat="1">
      <c r="B611" s="196"/>
      <c r="C611" s="197"/>
      <c r="D611" s="198" t="s">
        <v>243</v>
      </c>
      <c r="E611" s="199" t="s">
        <v>32</v>
      </c>
      <c r="F611" s="200" t="s">
        <v>769</v>
      </c>
      <c r="G611" s="197"/>
      <c r="H611" s="199" t="s">
        <v>32</v>
      </c>
      <c r="I611" s="201"/>
      <c r="J611" s="197"/>
      <c r="K611" s="197"/>
      <c r="L611" s="202"/>
      <c r="M611" s="203"/>
      <c r="N611" s="204"/>
      <c r="O611" s="204"/>
      <c r="P611" s="204"/>
      <c r="Q611" s="204"/>
      <c r="R611" s="204"/>
      <c r="S611" s="204"/>
      <c r="T611" s="205"/>
      <c r="AT611" s="206" t="s">
        <v>243</v>
      </c>
      <c r="AU611" s="206" t="s">
        <v>88</v>
      </c>
      <c r="AV611" s="13" t="s">
        <v>86</v>
      </c>
      <c r="AW611" s="13" t="s">
        <v>39</v>
      </c>
      <c r="AX611" s="13" t="s">
        <v>78</v>
      </c>
      <c r="AY611" s="206" t="s">
        <v>233</v>
      </c>
    </row>
    <row r="612" spans="1:65" s="13" customFormat="1">
      <c r="B612" s="196"/>
      <c r="C612" s="197"/>
      <c r="D612" s="198" t="s">
        <v>243</v>
      </c>
      <c r="E612" s="199" t="s">
        <v>32</v>
      </c>
      <c r="F612" s="200" t="s">
        <v>770</v>
      </c>
      <c r="G612" s="197"/>
      <c r="H612" s="199" t="s">
        <v>32</v>
      </c>
      <c r="I612" s="201"/>
      <c r="J612" s="197"/>
      <c r="K612" s="197"/>
      <c r="L612" s="202"/>
      <c r="M612" s="203"/>
      <c r="N612" s="204"/>
      <c r="O612" s="204"/>
      <c r="P612" s="204"/>
      <c r="Q612" s="204"/>
      <c r="R612" s="204"/>
      <c r="S612" s="204"/>
      <c r="T612" s="205"/>
      <c r="AT612" s="206" t="s">
        <v>243</v>
      </c>
      <c r="AU612" s="206" t="s">
        <v>88</v>
      </c>
      <c r="AV612" s="13" t="s">
        <v>86</v>
      </c>
      <c r="AW612" s="13" t="s">
        <v>39</v>
      </c>
      <c r="AX612" s="13" t="s">
        <v>78</v>
      </c>
      <c r="AY612" s="206" t="s">
        <v>233</v>
      </c>
    </row>
    <row r="613" spans="1:65" s="13" customFormat="1">
      <c r="B613" s="196"/>
      <c r="C613" s="197"/>
      <c r="D613" s="198" t="s">
        <v>243</v>
      </c>
      <c r="E613" s="199" t="s">
        <v>32</v>
      </c>
      <c r="F613" s="200" t="s">
        <v>771</v>
      </c>
      <c r="G613" s="197"/>
      <c r="H613" s="199" t="s">
        <v>32</v>
      </c>
      <c r="I613" s="201"/>
      <c r="J613" s="197"/>
      <c r="K613" s="197"/>
      <c r="L613" s="202"/>
      <c r="M613" s="203"/>
      <c r="N613" s="204"/>
      <c r="O613" s="204"/>
      <c r="P613" s="204"/>
      <c r="Q613" s="204"/>
      <c r="R613" s="204"/>
      <c r="S613" s="204"/>
      <c r="T613" s="205"/>
      <c r="AT613" s="206" t="s">
        <v>243</v>
      </c>
      <c r="AU613" s="206" t="s">
        <v>88</v>
      </c>
      <c r="AV613" s="13" t="s">
        <v>86</v>
      </c>
      <c r="AW613" s="13" t="s">
        <v>39</v>
      </c>
      <c r="AX613" s="13" t="s">
        <v>78</v>
      </c>
      <c r="AY613" s="206" t="s">
        <v>233</v>
      </c>
    </row>
    <row r="614" spans="1:65" s="14" customFormat="1">
      <c r="B614" s="207"/>
      <c r="C614" s="208"/>
      <c r="D614" s="198" t="s">
        <v>243</v>
      </c>
      <c r="E614" s="209" t="s">
        <v>32</v>
      </c>
      <c r="F614" s="210" t="s">
        <v>418</v>
      </c>
      <c r="G614" s="208"/>
      <c r="H614" s="211">
        <v>1</v>
      </c>
      <c r="I614" s="212"/>
      <c r="J614" s="208"/>
      <c r="K614" s="208"/>
      <c r="L614" s="213"/>
      <c r="M614" s="214"/>
      <c r="N614" s="215"/>
      <c r="O614" s="215"/>
      <c r="P614" s="215"/>
      <c r="Q614" s="215"/>
      <c r="R614" s="215"/>
      <c r="S614" s="215"/>
      <c r="T614" s="216"/>
      <c r="AT614" s="217" t="s">
        <v>243</v>
      </c>
      <c r="AU614" s="217" t="s">
        <v>88</v>
      </c>
      <c r="AV614" s="14" t="s">
        <v>88</v>
      </c>
      <c r="AW614" s="14" t="s">
        <v>39</v>
      </c>
      <c r="AX614" s="14" t="s">
        <v>78</v>
      </c>
      <c r="AY614" s="217" t="s">
        <v>233</v>
      </c>
    </row>
    <row r="615" spans="1:65" s="13" customFormat="1">
      <c r="B615" s="196"/>
      <c r="C615" s="197"/>
      <c r="D615" s="198" t="s">
        <v>243</v>
      </c>
      <c r="E615" s="199" t="s">
        <v>32</v>
      </c>
      <c r="F615" s="200" t="s">
        <v>772</v>
      </c>
      <c r="G615" s="197"/>
      <c r="H615" s="199" t="s">
        <v>32</v>
      </c>
      <c r="I615" s="201"/>
      <c r="J615" s="197"/>
      <c r="K615" s="197"/>
      <c r="L615" s="202"/>
      <c r="M615" s="203"/>
      <c r="N615" s="204"/>
      <c r="O615" s="204"/>
      <c r="P615" s="204"/>
      <c r="Q615" s="204"/>
      <c r="R615" s="204"/>
      <c r="S615" s="204"/>
      <c r="T615" s="205"/>
      <c r="AT615" s="206" t="s">
        <v>243</v>
      </c>
      <c r="AU615" s="206" t="s">
        <v>88</v>
      </c>
      <c r="AV615" s="13" t="s">
        <v>86</v>
      </c>
      <c r="AW615" s="13" t="s">
        <v>39</v>
      </c>
      <c r="AX615" s="13" t="s">
        <v>78</v>
      </c>
      <c r="AY615" s="206" t="s">
        <v>233</v>
      </c>
    </row>
    <row r="616" spans="1:65" s="14" customFormat="1">
      <c r="B616" s="207"/>
      <c r="C616" s="208"/>
      <c r="D616" s="198" t="s">
        <v>243</v>
      </c>
      <c r="E616" s="209" t="s">
        <v>32</v>
      </c>
      <c r="F616" s="210" t="s">
        <v>418</v>
      </c>
      <c r="G616" s="208"/>
      <c r="H616" s="211">
        <v>1</v>
      </c>
      <c r="I616" s="212"/>
      <c r="J616" s="208"/>
      <c r="K616" s="208"/>
      <c r="L616" s="213"/>
      <c r="M616" s="214"/>
      <c r="N616" s="215"/>
      <c r="O616" s="215"/>
      <c r="P616" s="215"/>
      <c r="Q616" s="215"/>
      <c r="R616" s="215"/>
      <c r="S616" s="215"/>
      <c r="T616" s="216"/>
      <c r="AT616" s="217" t="s">
        <v>243</v>
      </c>
      <c r="AU616" s="217" t="s">
        <v>88</v>
      </c>
      <c r="AV616" s="14" t="s">
        <v>88</v>
      </c>
      <c r="AW616" s="14" t="s">
        <v>39</v>
      </c>
      <c r="AX616" s="14" t="s">
        <v>78</v>
      </c>
      <c r="AY616" s="217" t="s">
        <v>233</v>
      </c>
    </row>
    <row r="617" spans="1:65" s="13" customFormat="1">
      <c r="B617" s="196"/>
      <c r="C617" s="197"/>
      <c r="D617" s="198" t="s">
        <v>243</v>
      </c>
      <c r="E617" s="199" t="s">
        <v>32</v>
      </c>
      <c r="F617" s="200" t="s">
        <v>773</v>
      </c>
      <c r="G617" s="197"/>
      <c r="H617" s="199" t="s">
        <v>32</v>
      </c>
      <c r="I617" s="201"/>
      <c r="J617" s="197"/>
      <c r="K617" s="197"/>
      <c r="L617" s="202"/>
      <c r="M617" s="203"/>
      <c r="N617" s="204"/>
      <c r="O617" s="204"/>
      <c r="P617" s="204"/>
      <c r="Q617" s="204"/>
      <c r="R617" s="204"/>
      <c r="S617" s="204"/>
      <c r="T617" s="205"/>
      <c r="AT617" s="206" t="s">
        <v>243</v>
      </c>
      <c r="AU617" s="206" t="s">
        <v>88</v>
      </c>
      <c r="AV617" s="13" t="s">
        <v>86</v>
      </c>
      <c r="AW617" s="13" t="s">
        <v>39</v>
      </c>
      <c r="AX617" s="13" t="s">
        <v>78</v>
      </c>
      <c r="AY617" s="206" t="s">
        <v>233</v>
      </c>
    </row>
    <row r="618" spans="1:65" s="14" customFormat="1">
      <c r="B618" s="207"/>
      <c r="C618" s="208"/>
      <c r="D618" s="198" t="s">
        <v>243</v>
      </c>
      <c r="E618" s="209" t="s">
        <v>32</v>
      </c>
      <c r="F618" s="210" t="s">
        <v>418</v>
      </c>
      <c r="G618" s="208"/>
      <c r="H618" s="211">
        <v>1</v>
      </c>
      <c r="I618" s="212"/>
      <c r="J618" s="208"/>
      <c r="K618" s="208"/>
      <c r="L618" s="213"/>
      <c r="M618" s="214"/>
      <c r="N618" s="215"/>
      <c r="O618" s="215"/>
      <c r="P618" s="215"/>
      <c r="Q618" s="215"/>
      <c r="R618" s="215"/>
      <c r="S618" s="215"/>
      <c r="T618" s="216"/>
      <c r="AT618" s="217" t="s">
        <v>243</v>
      </c>
      <c r="AU618" s="217" t="s">
        <v>88</v>
      </c>
      <c r="AV618" s="14" t="s">
        <v>88</v>
      </c>
      <c r="AW618" s="14" t="s">
        <v>39</v>
      </c>
      <c r="AX618" s="14" t="s">
        <v>78</v>
      </c>
      <c r="AY618" s="217" t="s">
        <v>233</v>
      </c>
    </row>
    <row r="619" spans="1:65" s="13" customFormat="1">
      <c r="B619" s="196"/>
      <c r="C619" s="197"/>
      <c r="D619" s="198" t="s">
        <v>243</v>
      </c>
      <c r="E619" s="199" t="s">
        <v>32</v>
      </c>
      <c r="F619" s="200" t="s">
        <v>774</v>
      </c>
      <c r="G619" s="197"/>
      <c r="H619" s="199" t="s">
        <v>32</v>
      </c>
      <c r="I619" s="201"/>
      <c r="J619" s="197"/>
      <c r="K619" s="197"/>
      <c r="L619" s="202"/>
      <c r="M619" s="203"/>
      <c r="N619" s="204"/>
      <c r="O619" s="204"/>
      <c r="P619" s="204"/>
      <c r="Q619" s="204"/>
      <c r="R619" s="204"/>
      <c r="S619" s="204"/>
      <c r="T619" s="205"/>
      <c r="AT619" s="206" t="s">
        <v>243</v>
      </c>
      <c r="AU619" s="206" t="s">
        <v>88</v>
      </c>
      <c r="AV619" s="13" t="s">
        <v>86</v>
      </c>
      <c r="AW619" s="13" t="s">
        <v>39</v>
      </c>
      <c r="AX619" s="13" t="s">
        <v>78</v>
      </c>
      <c r="AY619" s="206" t="s">
        <v>233</v>
      </c>
    </row>
    <row r="620" spans="1:65" s="14" customFormat="1">
      <c r="B620" s="207"/>
      <c r="C620" s="208"/>
      <c r="D620" s="198" t="s">
        <v>243</v>
      </c>
      <c r="E620" s="209" t="s">
        <v>32</v>
      </c>
      <c r="F620" s="210" t="s">
        <v>418</v>
      </c>
      <c r="G620" s="208"/>
      <c r="H620" s="211">
        <v>1</v>
      </c>
      <c r="I620" s="212"/>
      <c r="J620" s="208"/>
      <c r="K620" s="208"/>
      <c r="L620" s="213"/>
      <c r="M620" s="214"/>
      <c r="N620" s="215"/>
      <c r="O620" s="215"/>
      <c r="P620" s="215"/>
      <c r="Q620" s="215"/>
      <c r="R620" s="215"/>
      <c r="S620" s="215"/>
      <c r="T620" s="216"/>
      <c r="AT620" s="217" t="s">
        <v>243</v>
      </c>
      <c r="AU620" s="217" t="s">
        <v>88</v>
      </c>
      <c r="AV620" s="14" t="s">
        <v>88</v>
      </c>
      <c r="AW620" s="14" t="s">
        <v>39</v>
      </c>
      <c r="AX620" s="14" t="s">
        <v>78</v>
      </c>
      <c r="AY620" s="217" t="s">
        <v>233</v>
      </c>
    </row>
    <row r="621" spans="1:65" s="13" customFormat="1">
      <c r="B621" s="196"/>
      <c r="C621" s="197"/>
      <c r="D621" s="198" t="s">
        <v>243</v>
      </c>
      <c r="E621" s="199" t="s">
        <v>32</v>
      </c>
      <c r="F621" s="200" t="s">
        <v>775</v>
      </c>
      <c r="G621" s="197"/>
      <c r="H621" s="199" t="s">
        <v>32</v>
      </c>
      <c r="I621" s="201"/>
      <c r="J621" s="197"/>
      <c r="K621" s="197"/>
      <c r="L621" s="202"/>
      <c r="M621" s="203"/>
      <c r="N621" s="204"/>
      <c r="O621" s="204"/>
      <c r="P621" s="204"/>
      <c r="Q621" s="204"/>
      <c r="R621" s="204"/>
      <c r="S621" s="204"/>
      <c r="T621" s="205"/>
      <c r="AT621" s="206" t="s">
        <v>243</v>
      </c>
      <c r="AU621" s="206" t="s">
        <v>88</v>
      </c>
      <c r="AV621" s="13" t="s">
        <v>86</v>
      </c>
      <c r="AW621" s="13" t="s">
        <v>39</v>
      </c>
      <c r="AX621" s="13" t="s">
        <v>78</v>
      </c>
      <c r="AY621" s="206" t="s">
        <v>233</v>
      </c>
    </row>
    <row r="622" spans="1:65" s="14" customFormat="1">
      <c r="B622" s="207"/>
      <c r="C622" s="208"/>
      <c r="D622" s="198" t="s">
        <v>243</v>
      </c>
      <c r="E622" s="209" t="s">
        <v>32</v>
      </c>
      <c r="F622" s="210" t="s">
        <v>418</v>
      </c>
      <c r="G622" s="208"/>
      <c r="H622" s="211">
        <v>1</v>
      </c>
      <c r="I622" s="212"/>
      <c r="J622" s="208"/>
      <c r="K622" s="208"/>
      <c r="L622" s="213"/>
      <c r="M622" s="214"/>
      <c r="N622" s="215"/>
      <c r="O622" s="215"/>
      <c r="P622" s="215"/>
      <c r="Q622" s="215"/>
      <c r="R622" s="215"/>
      <c r="S622" s="215"/>
      <c r="T622" s="216"/>
      <c r="AT622" s="217" t="s">
        <v>243</v>
      </c>
      <c r="AU622" s="217" t="s">
        <v>88</v>
      </c>
      <c r="AV622" s="14" t="s">
        <v>88</v>
      </c>
      <c r="AW622" s="14" t="s">
        <v>39</v>
      </c>
      <c r="AX622" s="14" t="s">
        <v>78</v>
      </c>
      <c r="AY622" s="217" t="s">
        <v>233</v>
      </c>
    </row>
    <row r="623" spans="1:65" s="16" customFormat="1">
      <c r="B623" s="239"/>
      <c r="C623" s="240"/>
      <c r="D623" s="198" t="s">
        <v>243</v>
      </c>
      <c r="E623" s="241" t="s">
        <v>32</v>
      </c>
      <c r="F623" s="242" t="s">
        <v>776</v>
      </c>
      <c r="G623" s="240"/>
      <c r="H623" s="243">
        <v>5</v>
      </c>
      <c r="I623" s="244"/>
      <c r="J623" s="240"/>
      <c r="K623" s="240"/>
      <c r="L623" s="245"/>
      <c r="M623" s="246"/>
      <c r="N623" s="247"/>
      <c r="O623" s="247"/>
      <c r="P623" s="247"/>
      <c r="Q623" s="247"/>
      <c r="R623" s="247"/>
      <c r="S623" s="247"/>
      <c r="T623" s="248"/>
      <c r="AT623" s="249" t="s">
        <v>243</v>
      </c>
      <c r="AU623" s="249" t="s">
        <v>88</v>
      </c>
      <c r="AV623" s="16" t="s">
        <v>96</v>
      </c>
      <c r="AW623" s="16" t="s">
        <v>39</v>
      </c>
      <c r="AX623" s="16" t="s">
        <v>78</v>
      </c>
      <c r="AY623" s="249" t="s">
        <v>233</v>
      </c>
    </row>
    <row r="624" spans="1:65" s="15" customFormat="1">
      <c r="B624" s="218"/>
      <c r="C624" s="219"/>
      <c r="D624" s="198" t="s">
        <v>243</v>
      </c>
      <c r="E624" s="220" t="s">
        <v>32</v>
      </c>
      <c r="F624" s="221" t="s">
        <v>245</v>
      </c>
      <c r="G624" s="219"/>
      <c r="H624" s="222">
        <v>5</v>
      </c>
      <c r="I624" s="223"/>
      <c r="J624" s="219"/>
      <c r="K624" s="219"/>
      <c r="L624" s="224"/>
      <c r="M624" s="225"/>
      <c r="N624" s="226"/>
      <c r="O624" s="226"/>
      <c r="P624" s="226"/>
      <c r="Q624" s="226"/>
      <c r="R624" s="226"/>
      <c r="S624" s="226"/>
      <c r="T624" s="227"/>
      <c r="AT624" s="228" t="s">
        <v>243</v>
      </c>
      <c r="AU624" s="228" t="s">
        <v>88</v>
      </c>
      <c r="AV624" s="15" t="s">
        <v>239</v>
      </c>
      <c r="AW624" s="15" t="s">
        <v>39</v>
      </c>
      <c r="AX624" s="15" t="s">
        <v>86</v>
      </c>
      <c r="AY624" s="228" t="s">
        <v>233</v>
      </c>
    </row>
    <row r="625" spans="1:65" s="2" customFormat="1" ht="24.15" customHeight="1">
      <c r="A625" s="37"/>
      <c r="B625" s="38"/>
      <c r="C625" s="229" t="s">
        <v>777</v>
      </c>
      <c r="D625" s="229" t="s">
        <v>383</v>
      </c>
      <c r="E625" s="230" t="s">
        <v>778</v>
      </c>
      <c r="F625" s="231" t="s">
        <v>779</v>
      </c>
      <c r="G625" s="232" t="s">
        <v>141</v>
      </c>
      <c r="H625" s="233">
        <v>1</v>
      </c>
      <c r="I625" s="234"/>
      <c r="J625" s="235">
        <f>ROUND(I625*H625,2)</f>
        <v>0</v>
      </c>
      <c r="K625" s="231" t="s">
        <v>238</v>
      </c>
      <c r="L625" s="236"/>
      <c r="M625" s="237" t="s">
        <v>32</v>
      </c>
      <c r="N625" s="238" t="s">
        <v>49</v>
      </c>
      <c r="O625" s="67"/>
      <c r="P625" s="187">
        <f>O625*H625</f>
        <v>0</v>
      </c>
      <c r="Q625" s="187">
        <v>3.5000000000000001E-3</v>
      </c>
      <c r="R625" s="187">
        <f>Q625*H625</f>
        <v>3.5000000000000001E-3</v>
      </c>
      <c r="S625" s="187">
        <v>0</v>
      </c>
      <c r="T625" s="188">
        <f>S625*H625</f>
        <v>0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189" t="s">
        <v>273</v>
      </c>
      <c r="AT625" s="189" t="s">
        <v>383</v>
      </c>
      <c r="AU625" s="189" t="s">
        <v>88</v>
      </c>
      <c r="AY625" s="19" t="s">
        <v>233</v>
      </c>
      <c r="BE625" s="190">
        <f>IF(N625="základní",J625,0)</f>
        <v>0</v>
      </c>
      <c r="BF625" s="190">
        <f>IF(N625="snížená",J625,0)</f>
        <v>0</v>
      </c>
      <c r="BG625" s="190">
        <f>IF(N625="zákl. přenesená",J625,0)</f>
        <v>0</v>
      </c>
      <c r="BH625" s="190">
        <f>IF(N625="sníž. přenesená",J625,0)</f>
        <v>0</v>
      </c>
      <c r="BI625" s="190">
        <f>IF(N625="nulová",J625,0)</f>
        <v>0</v>
      </c>
      <c r="BJ625" s="19" t="s">
        <v>86</v>
      </c>
      <c r="BK625" s="190">
        <f>ROUND(I625*H625,2)</f>
        <v>0</v>
      </c>
      <c r="BL625" s="19" t="s">
        <v>239</v>
      </c>
      <c r="BM625" s="189" t="s">
        <v>780</v>
      </c>
    </row>
    <row r="626" spans="1:65" s="13" customFormat="1">
      <c r="B626" s="196"/>
      <c r="C626" s="197"/>
      <c r="D626" s="198" t="s">
        <v>243</v>
      </c>
      <c r="E626" s="199" t="s">
        <v>32</v>
      </c>
      <c r="F626" s="200" t="s">
        <v>773</v>
      </c>
      <c r="G626" s="197"/>
      <c r="H626" s="199" t="s">
        <v>32</v>
      </c>
      <c r="I626" s="201"/>
      <c r="J626" s="197"/>
      <c r="K626" s="197"/>
      <c r="L626" s="202"/>
      <c r="M626" s="203"/>
      <c r="N626" s="204"/>
      <c r="O626" s="204"/>
      <c r="P626" s="204"/>
      <c r="Q626" s="204"/>
      <c r="R626" s="204"/>
      <c r="S626" s="204"/>
      <c r="T626" s="205"/>
      <c r="AT626" s="206" t="s">
        <v>243</v>
      </c>
      <c r="AU626" s="206" t="s">
        <v>88</v>
      </c>
      <c r="AV626" s="13" t="s">
        <v>86</v>
      </c>
      <c r="AW626" s="13" t="s">
        <v>39</v>
      </c>
      <c r="AX626" s="13" t="s">
        <v>78</v>
      </c>
      <c r="AY626" s="206" t="s">
        <v>233</v>
      </c>
    </row>
    <row r="627" spans="1:65" s="14" customFormat="1">
      <c r="B627" s="207"/>
      <c r="C627" s="208"/>
      <c r="D627" s="198" t="s">
        <v>243</v>
      </c>
      <c r="E627" s="209" t="s">
        <v>32</v>
      </c>
      <c r="F627" s="210" t="s">
        <v>418</v>
      </c>
      <c r="G627" s="208"/>
      <c r="H627" s="211">
        <v>1</v>
      </c>
      <c r="I627" s="212"/>
      <c r="J627" s="208"/>
      <c r="K627" s="208"/>
      <c r="L627" s="213"/>
      <c r="M627" s="214"/>
      <c r="N627" s="215"/>
      <c r="O627" s="215"/>
      <c r="P627" s="215"/>
      <c r="Q627" s="215"/>
      <c r="R627" s="215"/>
      <c r="S627" s="215"/>
      <c r="T627" s="216"/>
      <c r="AT627" s="217" t="s">
        <v>243</v>
      </c>
      <c r="AU627" s="217" t="s">
        <v>88</v>
      </c>
      <c r="AV627" s="14" t="s">
        <v>88</v>
      </c>
      <c r="AW627" s="14" t="s">
        <v>39</v>
      </c>
      <c r="AX627" s="14" t="s">
        <v>86</v>
      </c>
      <c r="AY627" s="217" t="s">
        <v>233</v>
      </c>
    </row>
    <row r="628" spans="1:65" s="2" customFormat="1" ht="16.5" customHeight="1">
      <c r="A628" s="37"/>
      <c r="B628" s="38"/>
      <c r="C628" s="229" t="s">
        <v>781</v>
      </c>
      <c r="D628" s="229" t="s">
        <v>383</v>
      </c>
      <c r="E628" s="230" t="s">
        <v>782</v>
      </c>
      <c r="F628" s="231" t="s">
        <v>783</v>
      </c>
      <c r="G628" s="232" t="s">
        <v>141</v>
      </c>
      <c r="H628" s="233">
        <v>1</v>
      </c>
      <c r="I628" s="234"/>
      <c r="J628" s="235">
        <f>ROUND(I628*H628,2)</f>
        <v>0</v>
      </c>
      <c r="K628" s="231" t="s">
        <v>238</v>
      </c>
      <c r="L628" s="236"/>
      <c r="M628" s="237" t="s">
        <v>32</v>
      </c>
      <c r="N628" s="238" t="s">
        <v>49</v>
      </c>
      <c r="O628" s="67"/>
      <c r="P628" s="187">
        <f>O628*H628</f>
        <v>0</v>
      </c>
      <c r="Q628" s="187">
        <v>4.0000000000000001E-3</v>
      </c>
      <c r="R628" s="187">
        <f>Q628*H628</f>
        <v>4.0000000000000001E-3</v>
      </c>
      <c r="S628" s="187">
        <v>0</v>
      </c>
      <c r="T628" s="188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189" t="s">
        <v>273</v>
      </c>
      <c r="AT628" s="189" t="s">
        <v>383</v>
      </c>
      <c r="AU628" s="189" t="s">
        <v>88</v>
      </c>
      <c r="AY628" s="19" t="s">
        <v>233</v>
      </c>
      <c r="BE628" s="190">
        <f>IF(N628="základní",J628,0)</f>
        <v>0</v>
      </c>
      <c r="BF628" s="190">
        <f>IF(N628="snížená",J628,0)</f>
        <v>0</v>
      </c>
      <c r="BG628" s="190">
        <f>IF(N628="zákl. přenesená",J628,0)</f>
        <v>0</v>
      </c>
      <c r="BH628" s="190">
        <f>IF(N628="sníž. přenesená",J628,0)</f>
        <v>0</v>
      </c>
      <c r="BI628" s="190">
        <f>IF(N628="nulová",J628,0)</f>
        <v>0</v>
      </c>
      <c r="BJ628" s="19" t="s">
        <v>86</v>
      </c>
      <c r="BK628" s="190">
        <f>ROUND(I628*H628,2)</f>
        <v>0</v>
      </c>
      <c r="BL628" s="19" t="s">
        <v>239</v>
      </c>
      <c r="BM628" s="189" t="s">
        <v>784</v>
      </c>
    </row>
    <row r="629" spans="1:65" s="13" customFormat="1">
      <c r="B629" s="196"/>
      <c r="C629" s="197"/>
      <c r="D629" s="198" t="s">
        <v>243</v>
      </c>
      <c r="E629" s="199" t="s">
        <v>32</v>
      </c>
      <c r="F629" s="200" t="s">
        <v>771</v>
      </c>
      <c r="G629" s="197"/>
      <c r="H629" s="199" t="s">
        <v>32</v>
      </c>
      <c r="I629" s="201"/>
      <c r="J629" s="197"/>
      <c r="K629" s="197"/>
      <c r="L629" s="202"/>
      <c r="M629" s="203"/>
      <c r="N629" s="204"/>
      <c r="O629" s="204"/>
      <c r="P629" s="204"/>
      <c r="Q629" s="204"/>
      <c r="R629" s="204"/>
      <c r="S629" s="204"/>
      <c r="T629" s="205"/>
      <c r="AT629" s="206" t="s">
        <v>243</v>
      </c>
      <c r="AU629" s="206" t="s">
        <v>88</v>
      </c>
      <c r="AV629" s="13" t="s">
        <v>86</v>
      </c>
      <c r="AW629" s="13" t="s">
        <v>39</v>
      </c>
      <c r="AX629" s="13" t="s">
        <v>78</v>
      </c>
      <c r="AY629" s="206" t="s">
        <v>233</v>
      </c>
    </row>
    <row r="630" spans="1:65" s="14" customFormat="1">
      <c r="B630" s="207"/>
      <c r="C630" s="208"/>
      <c r="D630" s="198" t="s">
        <v>243</v>
      </c>
      <c r="E630" s="209" t="s">
        <v>32</v>
      </c>
      <c r="F630" s="210" t="s">
        <v>418</v>
      </c>
      <c r="G630" s="208"/>
      <c r="H630" s="211">
        <v>1</v>
      </c>
      <c r="I630" s="212"/>
      <c r="J630" s="208"/>
      <c r="K630" s="208"/>
      <c r="L630" s="213"/>
      <c r="M630" s="214"/>
      <c r="N630" s="215"/>
      <c r="O630" s="215"/>
      <c r="P630" s="215"/>
      <c r="Q630" s="215"/>
      <c r="R630" s="215"/>
      <c r="S630" s="215"/>
      <c r="T630" s="216"/>
      <c r="AT630" s="217" t="s">
        <v>243</v>
      </c>
      <c r="AU630" s="217" t="s">
        <v>88</v>
      </c>
      <c r="AV630" s="14" t="s">
        <v>88</v>
      </c>
      <c r="AW630" s="14" t="s">
        <v>39</v>
      </c>
      <c r="AX630" s="14" t="s">
        <v>86</v>
      </c>
      <c r="AY630" s="217" t="s">
        <v>233</v>
      </c>
    </row>
    <row r="631" spans="1:65" s="2" customFormat="1" ht="24.15" customHeight="1">
      <c r="A631" s="37"/>
      <c r="B631" s="38"/>
      <c r="C631" s="229" t="s">
        <v>785</v>
      </c>
      <c r="D631" s="229" t="s">
        <v>383</v>
      </c>
      <c r="E631" s="230" t="s">
        <v>786</v>
      </c>
      <c r="F631" s="231" t="s">
        <v>787</v>
      </c>
      <c r="G631" s="232" t="s">
        <v>141</v>
      </c>
      <c r="H631" s="233">
        <v>1</v>
      </c>
      <c r="I631" s="234"/>
      <c r="J631" s="235">
        <f>ROUND(I631*H631,2)</f>
        <v>0</v>
      </c>
      <c r="K631" s="231" t="s">
        <v>238</v>
      </c>
      <c r="L631" s="236"/>
      <c r="M631" s="237" t="s">
        <v>32</v>
      </c>
      <c r="N631" s="238" t="s">
        <v>49</v>
      </c>
      <c r="O631" s="67"/>
      <c r="P631" s="187">
        <f>O631*H631</f>
        <v>0</v>
      </c>
      <c r="Q631" s="187">
        <v>2.5000000000000001E-3</v>
      </c>
      <c r="R631" s="187">
        <f>Q631*H631</f>
        <v>2.5000000000000001E-3</v>
      </c>
      <c r="S631" s="187">
        <v>0</v>
      </c>
      <c r="T631" s="188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189" t="s">
        <v>273</v>
      </c>
      <c r="AT631" s="189" t="s">
        <v>383</v>
      </c>
      <c r="AU631" s="189" t="s">
        <v>88</v>
      </c>
      <c r="AY631" s="19" t="s">
        <v>233</v>
      </c>
      <c r="BE631" s="190">
        <f>IF(N631="základní",J631,0)</f>
        <v>0</v>
      </c>
      <c r="BF631" s="190">
        <f>IF(N631="snížená",J631,0)</f>
        <v>0</v>
      </c>
      <c r="BG631" s="190">
        <f>IF(N631="zákl. přenesená",J631,0)</f>
        <v>0</v>
      </c>
      <c r="BH631" s="190">
        <f>IF(N631="sníž. přenesená",J631,0)</f>
        <v>0</v>
      </c>
      <c r="BI631" s="190">
        <f>IF(N631="nulová",J631,0)</f>
        <v>0</v>
      </c>
      <c r="BJ631" s="19" t="s">
        <v>86</v>
      </c>
      <c r="BK631" s="190">
        <f>ROUND(I631*H631,2)</f>
        <v>0</v>
      </c>
      <c r="BL631" s="19" t="s">
        <v>239</v>
      </c>
      <c r="BM631" s="189" t="s">
        <v>788</v>
      </c>
    </row>
    <row r="632" spans="1:65" s="13" customFormat="1">
      <c r="B632" s="196"/>
      <c r="C632" s="197"/>
      <c r="D632" s="198" t="s">
        <v>243</v>
      </c>
      <c r="E632" s="199" t="s">
        <v>32</v>
      </c>
      <c r="F632" s="200" t="s">
        <v>775</v>
      </c>
      <c r="G632" s="197"/>
      <c r="H632" s="199" t="s">
        <v>32</v>
      </c>
      <c r="I632" s="201"/>
      <c r="J632" s="197"/>
      <c r="K632" s="197"/>
      <c r="L632" s="202"/>
      <c r="M632" s="203"/>
      <c r="N632" s="204"/>
      <c r="O632" s="204"/>
      <c r="P632" s="204"/>
      <c r="Q632" s="204"/>
      <c r="R632" s="204"/>
      <c r="S632" s="204"/>
      <c r="T632" s="205"/>
      <c r="AT632" s="206" t="s">
        <v>243</v>
      </c>
      <c r="AU632" s="206" t="s">
        <v>88</v>
      </c>
      <c r="AV632" s="13" t="s">
        <v>86</v>
      </c>
      <c r="AW632" s="13" t="s">
        <v>39</v>
      </c>
      <c r="AX632" s="13" t="s">
        <v>78</v>
      </c>
      <c r="AY632" s="206" t="s">
        <v>233</v>
      </c>
    </row>
    <row r="633" spans="1:65" s="14" customFormat="1">
      <c r="B633" s="207"/>
      <c r="C633" s="208"/>
      <c r="D633" s="198" t="s">
        <v>243</v>
      </c>
      <c r="E633" s="209" t="s">
        <v>32</v>
      </c>
      <c r="F633" s="210" t="s">
        <v>418</v>
      </c>
      <c r="G633" s="208"/>
      <c r="H633" s="211">
        <v>1</v>
      </c>
      <c r="I633" s="212"/>
      <c r="J633" s="208"/>
      <c r="K633" s="208"/>
      <c r="L633" s="213"/>
      <c r="M633" s="214"/>
      <c r="N633" s="215"/>
      <c r="O633" s="215"/>
      <c r="P633" s="215"/>
      <c r="Q633" s="215"/>
      <c r="R633" s="215"/>
      <c r="S633" s="215"/>
      <c r="T633" s="216"/>
      <c r="AT633" s="217" t="s">
        <v>243</v>
      </c>
      <c r="AU633" s="217" t="s">
        <v>88</v>
      </c>
      <c r="AV633" s="14" t="s">
        <v>88</v>
      </c>
      <c r="AW633" s="14" t="s">
        <v>39</v>
      </c>
      <c r="AX633" s="14" t="s">
        <v>86</v>
      </c>
      <c r="AY633" s="217" t="s">
        <v>233</v>
      </c>
    </row>
    <row r="634" spans="1:65" s="2" customFormat="1" ht="16.5" customHeight="1">
      <c r="A634" s="37"/>
      <c r="B634" s="38"/>
      <c r="C634" s="229" t="s">
        <v>789</v>
      </c>
      <c r="D634" s="229" t="s">
        <v>383</v>
      </c>
      <c r="E634" s="230" t="s">
        <v>790</v>
      </c>
      <c r="F634" s="231" t="s">
        <v>791</v>
      </c>
      <c r="G634" s="232" t="s">
        <v>141</v>
      </c>
      <c r="H634" s="233">
        <v>1</v>
      </c>
      <c r="I634" s="234"/>
      <c r="J634" s="235">
        <f>ROUND(I634*H634,2)</f>
        <v>0</v>
      </c>
      <c r="K634" s="231" t="s">
        <v>238</v>
      </c>
      <c r="L634" s="236"/>
      <c r="M634" s="237" t="s">
        <v>32</v>
      </c>
      <c r="N634" s="238" t="s">
        <v>49</v>
      </c>
      <c r="O634" s="67"/>
      <c r="P634" s="187">
        <f>O634*H634</f>
        <v>0</v>
      </c>
      <c r="Q634" s="187">
        <v>4.0000000000000001E-3</v>
      </c>
      <c r="R634" s="187">
        <f>Q634*H634</f>
        <v>4.0000000000000001E-3</v>
      </c>
      <c r="S634" s="187">
        <v>0</v>
      </c>
      <c r="T634" s="188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189" t="s">
        <v>273</v>
      </c>
      <c r="AT634" s="189" t="s">
        <v>383</v>
      </c>
      <c r="AU634" s="189" t="s">
        <v>88</v>
      </c>
      <c r="AY634" s="19" t="s">
        <v>233</v>
      </c>
      <c r="BE634" s="190">
        <f>IF(N634="základní",J634,0)</f>
        <v>0</v>
      </c>
      <c r="BF634" s="190">
        <f>IF(N634="snížená",J634,0)</f>
        <v>0</v>
      </c>
      <c r="BG634" s="190">
        <f>IF(N634="zákl. přenesená",J634,0)</f>
        <v>0</v>
      </c>
      <c r="BH634" s="190">
        <f>IF(N634="sníž. přenesená",J634,0)</f>
        <v>0</v>
      </c>
      <c r="BI634" s="190">
        <f>IF(N634="nulová",J634,0)</f>
        <v>0</v>
      </c>
      <c r="BJ634" s="19" t="s">
        <v>86</v>
      </c>
      <c r="BK634" s="190">
        <f>ROUND(I634*H634,2)</f>
        <v>0</v>
      </c>
      <c r="BL634" s="19" t="s">
        <v>239</v>
      </c>
      <c r="BM634" s="189" t="s">
        <v>792</v>
      </c>
    </row>
    <row r="635" spans="1:65" s="13" customFormat="1">
      <c r="B635" s="196"/>
      <c r="C635" s="197"/>
      <c r="D635" s="198" t="s">
        <v>243</v>
      </c>
      <c r="E635" s="199" t="s">
        <v>32</v>
      </c>
      <c r="F635" s="200" t="s">
        <v>772</v>
      </c>
      <c r="G635" s="197"/>
      <c r="H635" s="199" t="s">
        <v>32</v>
      </c>
      <c r="I635" s="201"/>
      <c r="J635" s="197"/>
      <c r="K635" s="197"/>
      <c r="L635" s="202"/>
      <c r="M635" s="203"/>
      <c r="N635" s="204"/>
      <c r="O635" s="204"/>
      <c r="P635" s="204"/>
      <c r="Q635" s="204"/>
      <c r="R635" s="204"/>
      <c r="S635" s="204"/>
      <c r="T635" s="205"/>
      <c r="AT635" s="206" t="s">
        <v>243</v>
      </c>
      <c r="AU635" s="206" t="s">
        <v>88</v>
      </c>
      <c r="AV635" s="13" t="s">
        <v>86</v>
      </c>
      <c r="AW635" s="13" t="s">
        <v>39</v>
      </c>
      <c r="AX635" s="13" t="s">
        <v>78</v>
      </c>
      <c r="AY635" s="206" t="s">
        <v>233</v>
      </c>
    </row>
    <row r="636" spans="1:65" s="14" customFormat="1">
      <c r="B636" s="207"/>
      <c r="C636" s="208"/>
      <c r="D636" s="198" t="s">
        <v>243</v>
      </c>
      <c r="E636" s="209" t="s">
        <v>32</v>
      </c>
      <c r="F636" s="210" t="s">
        <v>418</v>
      </c>
      <c r="G636" s="208"/>
      <c r="H636" s="211">
        <v>1</v>
      </c>
      <c r="I636" s="212"/>
      <c r="J636" s="208"/>
      <c r="K636" s="208"/>
      <c r="L636" s="213"/>
      <c r="M636" s="214"/>
      <c r="N636" s="215"/>
      <c r="O636" s="215"/>
      <c r="P636" s="215"/>
      <c r="Q636" s="215"/>
      <c r="R636" s="215"/>
      <c r="S636" s="215"/>
      <c r="T636" s="216"/>
      <c r="AT636" s="217" t="s">
        <v>243</v>
      </c>
      <c r="AU636" s="217" t="s">
        <v>88</v>
      </c>
      <c r="AV636" s="14" t="s">
        <v>88</v>
      </c>
      <c r="AW636" s="14" t="s">
        <v>39</v>
      </c>
      <c r="AX636" s="14" t="s">
        <v>86</v>
      </c>
      <c r="AY636" s="217" t="s">
        <v>233</v>
      </c>
    </row>
    <row r="637" spans="1:65" s="2" customFormat="1" ht="16.5" customHeight="1">
      <c r="A637" s="37"/>
      <c r="B637" s="38"/>
      <c r="C637" s="229" t="s">
        <v>793</v>
      </c>
      <c r="D637" s="229" t="s">
        <v>383</v>
      </c>
      <c r="E637" s="230" t="s">
        <v>794</v>
      </c>
      <c r="F637" s="231" t="s">
        <v>795</v>
      </c>
      <c r="G637" s="232" t="s">
        <v>141</v>
      </c>
      <c r="H637" s="233">
        <v>1</v>
      </c>
      <c r="I637" s="234"/>
      <c r="J637" s="235">
        <f>ROUND(I637*H637,2)</f>
        <v>0</v>
      </c>
      <c r="K637" s="231" t="s">
        <v>238</v>
      </c>
      <c r="L637" s="236"/>
      <c r="M637" s="237" t="s">
        <v>32</v>
      </c>
      <c r="N637" s="238" t="s">
        <v>49</v>
      </c>
      <c r="O637" s="67"/>
      <c r="P637" s="187">
        <f>O637*H637</f>
        <v>0</v>
      </c>
      <c r="Q637" s="187">
        <v>1.6999999999999999E-3</v>
      </c>
      <c r="R637" s="187">
        <f>Q637*H637</f>
        <v>1.6999999999999999E-3</v>
      </c>
      <c r="S637" s="187">
        <v>0</v>
      </c>
      <c r="T637" s="188">
        <f>S637*H637</f>
        <v>0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189" t="s">
        <v>273</v>
      </c>
      <c r="AT637" s="189" t="s">
        <v>383</v>
      </c>
      <c r="AU637" s="189" t="s">
        <v>88</v>
      </c>
      <c r="AY637" s="19" t="s">
        <v>233</v>
      </c>
      <c r="BE637" s="190">
        <f>IF(N637="základní",J637,0)</f>
        <v>0</v>
      </c>
      <c r="BF637" s="190">
        <f>IF(N637="snížená",J637,0)</f>
        <v>0</v>
      </c>
      <c r="BG637" s="190">
        <f>IF(N637="zákl. přenesená",J637,0)</f>
        <v>0</v>
      </c>
      <c r="BH637" s="190">
        <f>IF(N637="sníž. přenesená",J637,0)</f>
        <v>0</v>
      </c>
      <c r="BI637" s="190">
        <f>IF(N637="nulová",J637,0)</f>
        <v>0</v>
      </c>
      <c r="BJ637" s="19" t="s">
        <v>86</v>
      </c>
      <c r="BK637" s="190">
        <f>ROUND(I637*H637,2)</f>
        <v>0</v>
      </c>
      <c r="BL637" s="19" t="s">
        <v>239</v>
      </c>
      <c r="BM637" s="189" t="s">
        <v>796</v>
      </c>
    </row>
    <row r="638" spans="1:65" s="13" customFormat="1">
      <c r="B638" s="196"/>
      <c r="C638" s="197"/>
      <c r="D638" s="198" t="s">
        <v>243</v>
      </c>
      <c r="E638" s="199" t="s">
        <v>32</v>
      </c>
      <c r="F638" s="200" t="s">
        <v>774</v>
      </c>
      <c r="G638" s="197"/>
      <c r="H638" s="199" t="s">
        <v>32</v>
      </c>
      <c r="I638" s="201"/>
      <c r="J638" s="197"/>
      <c r="K638" s="197"/>
      <c r="L638" s="202"/>
      <c r="M638" s="203"/>
      <c r="N638" s="204"/>
      <c r="O638" s="204"/>
      <c r="P638" s="204"/>
      <c r="Q638" s="204"/>
      <c r="R638" s="204"/>
      <c r="S638" s="204"/>
      <c r="T638" s="205"/>
      <c r="AT638" s="206" t="s">
        <v>243</v>
      </c>
      <c r="AU638" s="206" t="s">
        <v>88</v>
      </c>
      <c r="AV638" s="13" t="s">
        <v>86</v>
      </c>
      <c r="AW638" s="13" t="s">
        <v>39</v>
      </c>
      <c r="AX638" s="13" t="s">
        <v>78</v>
      </c>
      <c r="AY638" s="206" t="s">
        <v>233</v>
      </c>
    </row>
    <row r="639" spans="1:65" s="14" customFormat="1">
      <c r="B639" s="207"/>
      <c r="C639" s="208"/>
      <c r="D639" s="198" t="s">
        <v>243</v>
      </c>
      <c r="E639" s="209" t="s">
        <v>32</v>
      </c>
      <c r="F639" s="210" t="s">
        <v>418</v>
      </c>
      <c r="G639" s="208"/>
      <c r="H639" s="211">
        <v>1</v>
      </c>
      <c r="I639" s="212"/>
      <c r="J639" s="208"/>
      <c r="K639" s="208"/>
      <c r="L639" s="213"/>
      <c r="M639" s="214"/>
      <c r="N639" s="215"/>
      <c r="O639" s="215"/>
      <c r="P639" s="215"/>
      <c r="Q639" s="215"/>
      <c r="R639" s="215"/>
      <c r="S639" s="215"/>
      <c r="T639" s="216"/>
      <c r="AT639" s="217" t="s">
        <v>243</v>
      </c>
      <c r="AU639" s="217" t="s">
        <v>88</v>
      </c>
      <c r="AV639" s="14" t="s">
        <v>88</v>
      </c>
      <c r="AW639" s="14" t="s">
        <v>39</v>
      </c>
      <c r="AX639" s="14" t="s">
        <v>86</v>
      </c>
      <c r="AY639" s="217" t="s">
        <v>233</v>
      </c>
    </row>
    <row r="640" spans="1:65" s="2" customFormat="1" ht="16.5" customHeight="1">
      <c r="A640" s="37"/>
      <c r="B640" s="38"/>
      <c r="C640" s="229" t="s">
        <v>797</v>
      </c>
      <c r="D640" s="229" t="s">
        <v>383</v>
      </c>
      <c r="E640" s="230" t="s">
        <v>798</v>
      </c>
      <c r="F640" s="231" t="s">
        <v>799</v>
      </c>
      <c r="G640" s="232" t="s">
        <v>141</v>
      </c>
      <c r="H640" s="233">
        <v>9</v>
      </c>
      <c r="I640" s="234"/>
      <c r="J640" s="235">
        <f>ROUND(I640*H640,2)</f>
        <v>0</v>
      </c>
      <c r="K640" s="231" t="s">
        <v>238</v>
      </c>
      <c r="L640" s="236"/>
      <c r="M640" s="237" t="s">
        <v>32</v>
      </c>
      <c r="N640" s="238" t="s">
        <v>49</v>
      </c>
      <c r="O640" s="67"/>
      <c r="P640" s="187">
        <f>O640*H640</f>
        <v>0</v>
      </c>
      <c r="Q640" s="187">
        <v>4.0000000000000002E-4</v>
      </c>
      <c r="R640" s="187">
        <f>Q640*H640</f>
        <v>3.6000000000000003E-3</v>
      </c>
      <c r="S640" s="187">
        <v>0</v>
      </c>
      <c r="T640" s="188">
        <f>S640*H640</f>
        <v>0</v>
      </c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R640" s="189" t="s">
        <v>273</v>
      </c>
      <c r="AT640" s="189" t="s">
        <v>383</v>
      </c>
      <c r="AU640" s="189" t="s">
        <v>88</v>
      </c>
      <c r="AY640" s="19" t="s">
        <v>233</v>
      </c>
      <c r="BE640" s="190">
        <f>IF(N640="základní",J640,0)</f>
        <v>0</v>
      </c>
      <c r="BF640" s="190">
        <f>IF(N640="snížená",J640,0)</f>
        <v>0</v>
      </c>
      <c r="BG640" s="190">
        <f>IF(N640="zákl. přenesená",J640,0)</f>
        <v>0</v>
      </c>
      <c r="BH640" s="190">
        <f>IF(N640="sníž. přenesená",J640,0)</f>
        <v>0</v>
      </c>
      <c r="BI640" s="190">
        <f>IF(N640="nulová",J640,0)</f>
        <v>0</v>
      </c>
      <c r="BJ640" s="19" t="s">
        <v>86</v>
      </c>
      <c r="BK640" s="190">
        <f>ROUND(I640*H640,2)</f>
        <v>0</v>
      </c>
      <c r="BL640" s="19" t="s">
        <v>239</v>
      </c>
      <c r="BM640" s="189" t="s">
        <v>800</v>
      </c>
    </row>
    <row r="641" spans="1:65" s="2" customFormat="1" ht="24.15" customHeight="1">
      <c r="A641" s="37"/>
      <c r="B641" s="38"/>
      <c r="C641" s="178" t="s">
        <v>801</v>
      </c>
      <c r="D641" s="178" t="s">
        <v>235</v>
      </c>
      <c r="E641" s="179" t="s">
        <v>802</v>
      </c>
      <c r="F641" s="180" t="s">
        <v>803</v>
      </c>
      <c r="G641" s="181" t="s">
        <v>141</v>
      </c>
      <c r="H641" s="182">
        <v>4</v>
      </c>
      <c r="I641" s="183"/>
      <c r="J641" s="184">
        <f>ROUND(I641*H641,2)</f>
        <v>0</v>
      </c>
      <c r="K641" s="180" t="s">
        <v>238</v>
      </c>
      <c r="L641" s="42"/>
      <c r="M641" s="185" t="s">
        <v>32</v>
      </c>
      <c r="N641" s="186" t="s">
        <v>49</v>
      </c>
      <c r="O641" s="67"/>
      <c r="P641" s="187">
        <f>O641*H641</f>
        <v>0</v>
      </c>
      <c r="Q641" s="187">
        <v>0.11241</v>
      </c>
      <c r="R641" s="187">
        <f>Q641*H641</f>
        <v>0.44963999999999998</v>
      </c>
      <c r="S641" s="187">
        <v>0</v>
      </c>
      <c r="T641" s="188">
        <f>S641*H641</f>
        <v>0</v>
      </c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R641" s="189" t="s">
        <v>239</v>
      </c>
      <c r="AT641" s="189" t="s">
        <v>235</v>
      </c>
      <c r="AU641" s="189" t="s">
        <v>88</v>
      </c>
      <c r="AY641" s="19" t="s">
        <v>233</v>
      </c>
      <c r="BE641" s="190">
        <f>IF(N641="základní",J641,0)</f>
        <v>0</v>
      </c>
      <c r="BF641" s="190">
        <f>IF(N641="snížená",J641,0)</f>
        <v>0</v>
      </c>
      <c r="BG641" s="190">
        <f>IF(N641="zákl. přenesená",J641,0)</f>
        <v>0</v>
      </c>
      <c r="BH641" s="190">
        <f>IF(N641="sníž. přenesená",J641,0)</f>
        <v>0</v>
      </c>
      <c r="BI641" s="190">
        <f>IF(N641="nulová",J641,0)</f>
        <v>0</v>
      </c>
      <c r="BJ641" s="19" t="s">
        <v>86</v>
      </c>
      <c r="BK641" s="190">
        <f>ROUND(I641*H641,2)</f>
        <v>0</v>
      </c>
      <c r="BL641" s="19" t="s">
        <v>239</v>
      </c>
      <c r="BM641" s="189" t="s">
        <v>804</v>
      </c>
    </row>
    <row r="642" spans="1:65" s="2" customFormat="1">
      <c r="A642" s="37"/>
      <c r="B642" s="38"/>
      <c r="C642" s="39"/>
      <c r="D642" s="191" t="s">
        <v>241</v>
      </c>
      <c r="E642" s="39"/>
      <c r="F642" s="192" t="s">
        <v>805</v>
      </c>
      <c r="G642" s="39"/>
      <c r="H642" s="39"/>
      <c r="I642" s="193"/>
      <c r="J642" s="39"/>
      <c r="K642" s="39"/>
      <c r="L642" s="42"/>
      <c r="M642" s="194"/>
      <c r="N642" s="195"/>
      <c r="O642" s="67"/>
      <c r="P642" s="67"/>
      <c r="Q642" s="67"/>
      <c r="R642" s="67"/>
      <c r="S642" s="67"/>
      <c r="T642" s="68"/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T642" s="19" t="s">
        <v>241</v>
      </c>
      <c r="AU642" s="19" t="s">
        <v>88</v>
      </c>
    </row>
    <row r="643" spans="1:65" s="13" customFormat="1">
      <c r="B643" s="196"/>
      <c r="C643" s="197"/>
      <c r="D643" s="198" t="s">
        <v>243</v>
      </c>
      <c r="E643" s="199" t="s">
        <v>32</v>
      </c>
      <c r="F643" s="200" t="s">
        <v>769</v>
      </c>
      <c r="G643" s="197"/>
      <c r="H643" s="199" t="s">
        <v>32</v>
      </c>
      <c r="I643" s="201"/>
      <c r="J643" s="197"/>
      <c r="K643" s="197"/>
      <c r="L643" s="202"/>
      <c r="M643" s="203"/>
      <c r="N643" s="204"/>
      <c r="O643" s="204"/>
      <c r="P643" s="204"/>
      <c r="Q643" s="204"/>
      <c r="R643" s="204"/>
      <c r="S643" s="204"/>
      <c r="T643" s="205"/>
      <c r="AT643" s="206" t="s">
        <v>243</v>
      </c>
      <c r="AU643" s="206" t="s">
        <v>88</v>
      </c>
      <c r="AV643" s="13" t="s">
        <v>86</v>
      </c>
      <c r="AW643" s="13" t="s">
        <v>39</v>
      </c>
      <c r="AX643" s="13" t="s">
        <v>78</v>
      </c>
      <c r="AY643" s="206" t="s">
        <v>233</v>
      </c>
    </row>
    <row r="644" spans="1:65" s="13" customFormat="1">
      <c r="B644" s="196"/>
      <c r="C644" s="197"/>
      <c r="D644" s="198" t="s">
        <v>243</v>
      </c>
      <c r="E644" s="199" t="s">
        <v>32</v>
      </c>
      <c r="F644" s="200" t="s">
        <v>770</v>
      </c>
      <c r="G644" s="197"/>
      <c r="H644" s="199" t="s">
        <v>32</v>
      </c>
      <c r="I644" s="201"/>
      <c r="J644" s="197"/>
      <c r="K644" s="197"/>
      <c r="L644" s="202"/>
      <c r="M644" s="203"/>
      <c r="N644" s="204"/>
      <c r="O644" s="204"/>
      <c r="P644" s="204"/>
      <c r="Q644" s="204"/>
      <c r="R644" s="204"/>
      <c r="S644" s="204"/>
      <c r="T644" s="205"/>
      <c r="AT644" s="206" t="s">
        <v>243</v>
      </c>
      <c r="AU644" s="206" t="s">
        <v>88</v>
      </c>
      <c r="AV644" s="13" t="s">
        <v>86</v>
      </c>
      <c r="AW644" s="13" t="s">
        <v>39</v>
      </c>
      <c r="AX644" s="13" t="s">
        <v>78</v>
      </c>
      <c r="AY644" s="206" t="s">
        <v>233</v>
      </c>
    </row>
    <row r="645" spans="1:65" s="13" customFormat="1">
      <c r="B645" s="196"/>
      <c r="C645" s="197"/>
      <c r="D645" s="198" t="s">
        <v>243</v>
      </c>
      <c r="E645" s="199" t="s">
        <v>32</v>
      </c>
      <c r="F645" s="200" t="s">
        <v>771</v>
      </c>
      <c r="G645" s="197"/>
      <c r="H645" s="199" t="s">
        <v>32</v>
      </c>
      <c r="I645" s="201"/>
      <c r="J645" s="197"/>
      <c r="K645" s="197"/>
      <c r="L645" s="202"/>
      <c r="M645" s="203"/>
      <c r="N645" s="204"/>
      <c r="O645" s="204"/>
      <c r="P645" s="204"/>
      <c r="Q645" s="204"/>
      <c r="R645" s="204"/>
      <c r="S645" s="204"/>
      <c r="T645" s="205"/>
      <c r="AT645" s="206" t="s">
        <v>243</v>
      </c>
      <c r="AU645" s="206" t="s">
        <v>88</v>
      </c>
      <c r="AV645" s="13" t="s">
        <v>86</v>
      </c>
      <c r="AW645" s="13" t="s">
        <v>39</v>
      </c>
      <c r="AX645" s="13" t="s">
        <v>78</v>
      </c>
      <c r="AY645" s="206" t="s">
        <v>233</v>
      </c>
    </row>
    <row r="646" spans="1:65" s="14" customFormat="1">
      <c r="B646" s="207"/>
      <c r="C646" s="208"/>
      <c r="D646" s="198" t="s">
        <v>243</v>
      </c>
      <c r="E646" s="209" t="s">
        <v>32</v>
      </c>
      <c r="F646" s="210" t="s">
        <v>418</v>
      </c>
      <c r="G646" s="208"/>
      <c r="H646" s="211">
        <v>1</v>
      </c>
      <c r="I646" s="212"/>
      <c r="J646" s="208"/>
      <c r="K646" s="208"/>
      <c r="L646" s="213"/>
      <c r="M646" s="214"/>
      <c r="N646" s="215"/>
      <c r="O646" s="215"/>
      <c r="P646" s="215"/>
      <c r="Q646" s="215"/>
      <c r="R646" s="215"/>
      <c r="S646" s="215"/>
      <c r="T646" s="216"/>
      <c r="AT646" s="217" t="s">
        <v>243</v>
      </c>
      <c r="AU646" s="217" t="s">
        <v>88</v>
      </c>
      <c r="AV646" s="14" t="s">
        <v>88</v>
      </c>
      <c r="AW646" s="14" t="s">
        <v>39</v>
      </c>
      <c r="AX646" s="14" t="s">
        <v>78</v>
      </c>
      <c r="AY646" s="217" t="s">
        <v>233</v>
      </c>
    </row>
    <row r="647" spans="1:65" s="13" customFormat="1">
      <c r="B647" s="196"/>
      <c r="C647" s="197"/>
      <c r="D647" s="198" t="s">
        <v>243</v>
      </c>
      <c r="E647" s="199" t="s">
        <v>32</v>
      </c>
      <c r="F647" s="200" t="s">
        <v>772</v>
      </c>
      <c r="G647" s="197"/>
      <c r="H647" s="199" t="s">
        <v>32</v>
      </c>
      <c r="I647" s="201"/>
      <c r="J647" s="197"/>
      <c r="K647" s="197"/>
      <c r="L647" s="202"/>
      <c r="M647" s="203"/>
      <c r="N647" s="204"/>
      <c r="O647" s="204"/>
      <c r="P647" s="204"/>
      <c r="Q647" s="204"/>
      <c r="R647" s="204"/>
      <c r="S647" s="204"/>
      <c r="T647" s="205"/>
      <c r="AT647" s="206" t="s">
        <v>243</v>
      </c>
      <c r="AU647" s="206" t="s">
        <v>88</v>
      </c>
      <c r="AV647" s="13" t="s">
        <v>86</v>
      </c>
      <c r="AW647" s="13" t="s">
        <v>39</v>
      </c>
      <c r="AX647" s="13" t="s">
        <v>78</v>
      </c>
      <c r="AY647" s="206" t="s">
        <v>233</v>
      </c>
    </row>
    <row r="648" spans="1:65" s="14" customFormat="1">
      <c r="B648" s="207"/>
      <c r="C648" s="208"/>
      <c r="D648" s="198" t="s">
        <v>243</v>
      </c>
      <c r="E648" s="209" t="s">
        <v>32</v>
      </c>
      <c r="F648" s="210" t="s">
        <v>418</v>
      </c>
      <c r="G648" s="208"/>
      <c r="H648" s="211">
        <v>1</v>
      </c>
      <c r="I648" s="212"/>
      <c r="J648" s="208"/>
      <c r="K648" s="208"/>
      <c r="L648" s="213"/>
      <c r="M648" s="214"/>
      <c r="N648" s="215"/>
      <c r="O648" s="215"/>
      <c r="P648" s="215"/>
      <c r="Q648" s="215"/>
      <c r="R648" s="215"/>
      <c r="S648" s="215"/>
      <c r="T648" s="216"/>
      <c r="AT648" s="217" t="s">
        <v>243</v>
      </c>
      <c r="AU648" s="217" t="s">
        <v>88</v>
      </c>
      <c r="AV648" s="14" t="s">
        <v>88</v>
      </c>
      <c r="AW648" s="14" t="s">
        <v>39</v>
      </c>
      <c r="AX648" s="14" t="s">
        <v>78</v>
      </c>
      <c r="AY648" s="217" t="s">
        <v>233</v>
      </c>
    </row>
    <row r="649" spans="1:65" s="13" customFormat="1">
      <c r="B649" s="196"/>
      <c r="C649" s="197"/>
      <c r="D649" s="198" t="s">
        <v>243</v>
      </c>
      <c r="E649" s="199" t="s">
        <v>32</v>
      </c>
      <c r="F649" s="200" t="s">
        <v>806</v>
      </c>
      <c r="G649" s="197"/>
      <c r="H649" s="199" t="s">
        <v>32</v>
      </c>
      <c r="I649" s="201"/>
      <c r="J649" s="197"/>
      <c r="K649" s="197"/>
      <c r="L649" s="202"/>
      <c r="M649" s="203"/>
      <c r="N649" s="204"/>
      <c r="O649" s="204"/>
      <c r="P649" s="204"/>
      <c r="Q649" s="204"/>
      <c r="R649" s="204"/>
      <c r="S649" s="204"/>
      <c r="T649" s="205"/>
      <c r="AT649" s="206" t="s">
        <v>243</v>
      </c>
      <c r="AU649" s="206" t="s">
        <v>88</v>
      </c>
      <c r="AV649" s="13" t="s">
        <v>86</v>
      </c>
      <c r="AW649" s="13" t="s">
        <v>39</v>
      </c>
      <c r="AX649" s="13" t="s">
        <v>78</v>
      </c>
      <c r="AY649" s="206" t="s">
        <v>233</v>
      </c>
    </row>
    <row r="650" spans="1:65" s="14" customFormat="1">
      <c r="B650" s="207"/>
      <c r="C650" s="208"/>
      <c r="D650" s="198" t="s">
        <v>243</v>
      </c>
      <c r="E650" s="209" t="s">
        <v>32</v>
      </c>
      <c r="F650" s="210" t="s">
        <v>418</v>
      </c>
      <c r="G650" s="208"/>
      <c r="H650" s="211">
        <v>1</v>
      </c>
      <c r="I650" s="212"/>
      <c r="J650" s="208"/>
      <c r="K650" s="208"/>
      <c r="L650" s="213"/>
      <c r="M650" s="214"/>
      <c r="N650" s="215"/>
      <c r="O650" s="215"/>
      <c r="P650" s="215"/>
      <c r="Q650" s="215"/>
      <c r="R650" s="215"/>
      <c r="S650" s="215"/>
      <c r="T650" s="216"/>
      <c r="AT650" s="217" t="s">
        <v>243</v>
      </c>
      <c r="AU650" s="217" t="s">
        <v>88</v>
      </c>
      <c r="AV650" s="14" t="s">
        <v>88</v>
      </c>
      <c r="AW650" s="14" t="s">
        <v>39</v>
      </c>
      <c r="AX650" s="14" t="s">
        <v>78</v>
      </c>
      <c r="AY650" s="217" t="s">
        <v>233</v>
      </c>
    </row>
    <row r="651" spans="1:65" s="13" customFormat="1">
      <c r="B651" s="196"/>
      <c r="C651" s="197"/>
      <c r="D651" s="198" t="s">
        <v>243</v>
      </c>
      <c r="E651" s="199" t="s">
        <v>32</v>
      </c>
      <c r="F651" s="200" t="s">
        <v>775</v>
      </c>
      <c r="G651" s="197"/>
      <c r="H651" s="199" t="s">
        <v>32</v>
      </c>
      <c r="I651" s="201"/>
      <c r="J651" s="197"/>
      <c r="K651" s="197"/>
      <c r="L651" s="202"/>
      <c r="M651" s="203"/>
      <c r="N651" s="204"/>
      <c r="O651" s="204"/>
      <c r="P651" s="204"/>
      <c r="Q651" s="204"/>
      <c r="R651" s="204"/>
      <c r="S651" s="204"/>
      <c r="T651" s="205"/>
      <c r="AT651" s="206" t="s">
        <v>243</v>
      </c>
      <c r="AU651" s="206" t="s">
        <v>88</v>
      </c>
      <c r="AV651" s="13" t="s">
        <v>86</v>
      </c>
      <c r="AW651" s="13" t="s">
        <v>39</v>
      </c>
      <c r="AX651" s="13" t="s">
        <v>78</v>
      </c>
      <c r="AY651" s="206" t="s">
        <v>233</v>
      </c>
    </row>
    <row r="652" spans="1:65" s="14" customFormat="1">
      <c r="B652" s="207"/>
      <c r="C652" s="208"/>
      <c r="D652" s="198" t="s">
        <v>243</v>
      </c>
      <c r="E652" s="209" t="s">
        <v>32</v>
      </c>
      <c r="F652" s="210" t="s">
        <v>418</v>
      </c>
      <c r="G652" s="208"/>
      <c r="H652" s="211">
        <v>1</v>
      </c>
      <c r="I652" s="212"/>
      <c r="J652" s="208"/>
      <c r="K652" s="208"/>
      <c r="L652" s="213"/>
      <c r="M652" s="214"/>
      <c r="N652" s="215"/>
      <c r="O652" s="215"/>
      <c r="P652" s="215"/>
      <c r="Q652" s="215"/>
      <c r="R652" s="215"/>
      <c r="S652" s="215"/>
      <c r="T652" s="216"/>
      <c r="AT652" s="217" t="s">
        <v>243</v>
      </c>
      <c r="AU652" s="217" t="s">
        <v>88</v>
      </c>
      <c r="AV652" s="14" t="s">
        <v>88</v>
      </c>
      <c r="AW652" s="14" t="s">
        <v>39</v>
      </c>
      <c r="AX652" s="14" t="s">
        <v>78</v>
      </c>
      <c r="AY652" s="217" t="s">
        <v>233</v>
      </c>
    </row>
    <row r="653" spans="1:65" s="16" customFormat="1">
      <c r="B653" s="239"/>
      <c r="C653" s="240"/>
      <c r="D653" s="198" t="s">
        <v>243</v>
      </c>
      <c r="E653" s="241" t="s">
        <v>32</v>
      </c>
      <c r="F653" s="242" t="s">
        <v>776</v>
      </c>
      <c r="G653" s="240"/>
      <c r="H653" s="243">
        <v>4</v>
      </c>
      <c r="I653" s="244"/>
      <c r="J653" s="240"/>
      <c r="K653" s="240"/>
      <c r="L653" s="245"/>
      <c r="M653" s="246"/>
      <c r="N653" s="247"/>
      <c r="O653" s="247"/>
      <c r="P653" s="247"/>
      <c r="Q653" s="247"/>
      <c r="R653" s="247"/>
      <c r="S653" s="247"/>
      <c r="T653" s="248"/>
      <c r="AT653" s="249" t="s">
        <v>243</v>
      </c>
      <c r="AU653" s="249" t="s">
        <v>88</v>
      </c>
      <c r="AV653" s="16" t="s">
        <v>96</v>
      </c>
      <c r="AW653" s="16" t="s">
        <v>39</v>
      </c>
      <c r="AX653" s="16" t="s">
        <v>78</v>
      </c>
      <c r="AY653" s="249" t="s">
        <v>233</v>
      </c>
    </row>
    <row r="654" spans="1:65" s="15" customFormat="1">
      <c r="B654" s="218"/>
      <c r="C654" s="219"/>
      <c r="D654" s="198" t="s">
        <v>243</v>
      </c>
      <c r="E654" s="220" t="s">
        <v>32</v>
      </c>
      <c r="F654" s="221" t="s">
        <v>245</v>
      </c>
      <c r="G654" s="219"/>
      <c r="H654" s="222">
        <v>4</v>
      </c>
      <c r="I654" s="223"/>
      <c r="J654" s="219"/>
      <c r="K654" s="219"/>
      <c r="L654" s="224"/>
      <c r="M654" s="225"/>
      <c r="N654" s="226"/>
      <c r="O654" s="226"/>
      <c r="P654" s="226"/>
      <c r="Q654" s="226"/>
      <c r="R654" s="226"/>
      <c r="S654" s="226"/>
      <c r="T654" s="227"/>
      <c r="AT654" s="228" t="s">
        <v>243</v>
      </c>
      <c r="AU654" s="228" t="s">
        <v>88</v>
      </c>
      <c r="AV654" s="15" t="s">
        <v>239</v>
      </c>
      <c r="AW654" s="15" t="s">
        <v>39</v>
      </c>
      <c r="AX654" s="15" t="s">
        <v>86</v>
      </c>
      <c r="AY654" s="228" t="s">
        <v>233</v>
      </c>
    </row>
    <row r="655" spans="1:65" s="2" customFormat="1" ht="21.75" customHeight="1">
      <c r="A655" s="37"/>
      <c r="B655" s="38"/>
      <c r="C655" s="229" t="s">
        <v>807</v>
      </c>
      <c r="D655" s="229" t="s">
        <v>383</v>
      </c>
      <c r="E655" s="230" t="s">
        <v>808</v>
      </c>
      <c r="F655" s="231" t="s">
        <v>809</v>
      </c>
      <c r="G655" s="232" t="s">
        <v>141</v>
      </c>
      <c r="H655" s="233">
        <v>4</v>
      </c>
      <c r="I655" s="234"/>
      <c r="J655" s="235">
        <f>ROUND(I655*H655,2)</f>
        <v>0</v>
      </c>
      <c r="K655" s="231" t="s">
        <v>238</v>
      </c>
      <c r="L655" s="236"/>
      <c r="M655" s="237" t="s">
        <v>32</v>
      </c>
      <c r="N655" s="238" t="s">
        <v>49</v>
      </c>
      <c r="O655" s="67"/>
      <c r="P655" s="187">
        <f>O655*H655</f>
        <v>0</v>
      </c>
      <c r="Q655" s="187">
        <v>6.4999999999999997E-3</v>
      </c>
      <c r="R655" s="187">
        <f>Q655*H655</f>
        <v>2.5999999999999999E-2</v>
      </c>
      <c r="S655" s="187">
        <v>0</v>
      </c>
      <c r="T655" s="188">
        <f>S655*H655</f>
        <v>0</v>
      </c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R655" s="189" t="s">
        <v>273</v>
      </c>
      <c r="AT655" s="189" t="s">
        <v>383</v>
      </c>
      <c r="AU655" s="189" t="s">
        <v>88</v>
      </c>
      <c r="AY655" s="19" t="s">
        <v>233</v>
      </c>
      <c r="BE655" s="190">
        <f>IF(N655="základní",J655,0)</f>
        <v>0</v>
      </c>
      <c r="BF655" s="190">
        <f>IF(N655="snížená",J655,0)</f>
        <v>0</v>
      </c>
      <c r="BG655" s="190">
        <f>IF(N655="zákl. přenesená",J655,0)</f>
        <v>0</v>
      </c>
      <c r="BH655" s="190">
        <f>IF(N655="sníž. přenesená",J655,0)</f>
        <v>0</v>
      </c>
      <c r="BI655" s="190">
        <f>IF(N655="nulová",J655,0)</f>
        <v>0</v>
      </c>
      <c r="BJ655" s="19" t="s">
        <v>86</v>
      </c>
      <c r="BK655" s="190">
        <f>ROUND(I655*H655,2)</f>
        <v>0</v>
      </c>
      <c r="BL655" s="19" t="s">
        <v>239</v>
      </c>
      <c r="BM655" s="189" t="s">
        <v>810</v>
      </c>
    </row>
    <row r="656" spans="1:65" s="2" customFormat="1" ht="33" customHeight="1">
      <c r="A656" s="37"/>
      <c r="B656" s="38"/>
      <c r="C656" s="178" t="s">
        <v>811</v>
      </c>
      <c r="D656" s="178" t="s">
        <v>235</v>
      </c>
      <c r="E656" s="179" t="s">
        <v>812</v>
      </c>
      <c r="F656" s="180" t="s">
        <v>813</v>
      </c>
      <c r="G656" s="181" t="s">
        <v>144</v>
      </c>
      <c r="H656" s="182">
        <v>12.94</v>
      </c>
      <c r="I656" s="183"/>
      <c r="J656" s="184">
        <f>ROUND(I656*H656,2)</f>
        <v>0</v>
      </c>
      <c r="K656" s="180" t="s">
        <v>238</v>
      </c>
      <c r="L656" s="42"/>
      <c r="M656" s="185" t="s">
        <v>32</v>
      </c>
      <c r="N656" s="186" t="s">
        <v>49</v>
      </c>
      <c r="O656" s="67"/>
      <c r="P656" s="187">
        <f>O656*H656</f>
        <v>0</v>
      </c>
      <c r="Q656" s="187">
        <v>3.0000000000000001E-5</v>
      </c>
      <c r="R656" s="187">
        <f>Q656*H656</f>
        <v>3.882E-4</v>
      </c>
      <c r="S656" s="187">
        <v>0</v>
      </c>
      <c r="T656" s="188">
        <f>S656*H656</f>
        <v>0</v>
      </c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R656" s="189" t="s">
        <v>239</v>
      </c>
      <c r="AT656" s="189" t="s">
        <v>235</v>
      </c>
      <c r="AU656" s="189" t="s">
        <v>88</v>
      </c>
      <c r="AY656" s="19" t="s">
        <v>233</v>
      </c>
      <c r="BE656" s="190">
        <f>IF(N656="základní",J656,0)</f>
        <v>0</v>
      </c>
      <c r="BF656" s="190">
        <f>IF(N656="snížená",J656,0)</f>
        <v>0</v>
      </c>
      <c r="BG656" s="190">
        <f>IF(N656="zákl. přenesená",J656,0)</f>
        <v>0</v>
      </c>
      <c r="BH656" s="190">
        <f>IF(N656="sníž. přenesená",J656,0)</f>
        <v>0</v>
      </c>
      <c r="BI656" s="190">
        <f>IF(N656="nulová",J656,0)</f>
        <v>0</v>
      </c>
      <c r="BJ656" s="19" t="s">
        <v>86</v>
      </c>
      <c r="BK656" s="190">
        <f>ROUND(I656*H656,2)</f>
        <v>0</v>
      </c>
      <c r="BL656" s="19" t="s">
        <v>239</v>
      </c>
      <c r="BM656" s="189" t="s">
        <v>814</v>
      </c>
    </row>
    <row r="657" spans="1:65" s="2" customFormat="1">
      <c r="A657" s="37"/>
      <c r="B657" s="38"/>
      <c r="C657" s="39"/>
      <c r="D657" s="191" t="s">
        <v>241</v>
      </c>
      <c r="E657" s="39"/>
      <c r="F657" s="192" t="s">
        <v>815</v>
      </c>
      <c r="G657" s="39"/>
      <c r="H657" s="39"/>
      <c r="I657" s="193"/>
      <c r="J657" s="39"/>
      <c r="K657" s="39"/>
      <c r="L657" s="42"/>
      <c r="M657" s="194"/>
      <c r="N657" s="195"/>
      <c r="O657" s="67"/>
      <c r="P657" s="67"/>
      <c r="Q657" s="67"/>
      <c r="R657" s="67"/>
      <c r="S657" s="67"/>
      <c r="T657" s="68"/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T657" s="19" t="s">
        <v>241</v>
      </c>
      <c r="AU657" s="19" t="s">
        <v>88</v>
      </c>
    </row>
    <row r="658" spans="1:65" s="13" customFormat="1">
      <c r="B658" s="196"/>
      <c r="C658" s="197"/>
      <c r="D658" s="198" t="s">
        <v>243</v>
      </c>
      <c r="E658" s="199" t="s">
        <v>32</v>
      </c>
      <c r="F658" s="200" t="s">
        <v>769</v>
      </c>
      <c r="G658" s="197"/>
      <c r="H658" s="199" t="s">
        <v>32</v>
      </c>
      <c r="I658" s="201"/>
      <c r="J658" s="197"/>
      <c r="K658" s="197"/>
      <c r="L658" s="202"/>
      <c r="M658" s="203"/>
      <c r="N658" s="204"/>
      <c r="O658" s="204"/>
      <c r="P658" s="204"/>
      <c r="Q658" s="204"/>
      <c r="R658" s="204"/>
      <c r="S658" s="204"/>
      <c r="T658" s="205"/>
      <c r="AT658" s="206" t="s">
        <v>243</v>
      </c>
      <c r="AU658" s="206" t="s">
        <v>88</v>
      </c>
      <c r="AV658" s="13" t="s">
        <v>86</v>
      </c>
      <c r="AW658" s="13" t="s">
        <v>39</v>
      </c>
      <c r="AX658" s="13" t="s">
        <v>78</v>
      </c>
      <c r="AY658" s="206" t="s">
        <v>233</v>
      </c>
    </row>
    <row r="659" spans="1:65" s="13" customFormat="1">
      <c r="B659" s="196"/>
      <c r="C659" s="197"/>
      <c r="D659" s="198" t="s">
        <v>243</v>
      </c>
      <c r="E659" s="199" t="s">
        <v>32</v>
      </c>
      <c r="F659" s="200" t="s">
        <v>816</v>
      </c>
      <c r="G659" s="197"/>
      <c r="H659" s="199" t="s">
        <v>32</v>
      </c>
      <c r="I659" s="201"/>
      <c r="J659" s="197"/>
      <c r="K659" s="197"/>
      <c r="L659" s="202"/>
      <c r="M659" s="203"/>
      <c r="N659" s="204"/>
      <c r="O659" s="204"/>
      <c r="P659" s="204"/>
      <c r="Q659" s="204"/>
      <c r="R659" s="204"/>
      <c r="S659" s="204"/>
      <c r="T659" s="205"/>
      <c r="AT659" s="206" t="s">
        <v>243</v>
      </c>
      <c r="AU659" s="206" t="s">
        <v>88</v>
      </c>
      <c r="AV659" s="13" t="s">
        <v>86</v>
      </c>
      <c r="AW659" s="13" t="s">
        <v>39</v>
      </c>
      <c r="AX659" s="13" t="s">
        <v>78</v>
      </c>
      <c r="AY659" s="206" t="s">
        <v>233</v>
      </c>
    </row>
    <row r="660" spans="1:65" s="13" customFormat="1">
      <c r="B660" s="196"/>
      <c r="C660" s="197"/>
      <c r="D660" s="198" t="s">
        <v>243</v>
      </c>
      <c r="E660" s="199" t="s">
        <v>32</v>
      </c>
      <c r="F660" s="200" t="s">
        <v>817</v>
      </c>
      <c r="G660" s="197"/>
      <c r="H660" s="199" t="s">
        <v>32</v>
      </c>
      <c r="I660" s="201"/>
      <c r="J660" s="197"/>
      <c r="K660" s="197"/>
      <c r="L660" s="202"/>
      <c r="M660" s="203"/>
      <c r="N660" s="204"/>
      <c r="O660" s="204"/>
      <c r="P660" s="204"/>
      <c r="Q660" s="204"/>
      <c r="R660" s="204"/>
      <c r="S660" s="204"/>
      <c r="T660" s="205"/>
      <c r="AT660" s="206" t="s">
        <v>243</v>
      </c>
      <c r="AU660" s="206" t="s">
        <v>88</v>
      </c>
      <c r="AV660" s="13" t="s">
        <v>86</v>
      </c>
      <c r="AW660" s="13" t="s">
        <v>39</v>
      </c>
      <c r="AX660" s="13" t="s">
        <v>78</v>
      </c>
      <c r="AY660" s="206" t="s">
        <v>233</v>
      </c>
    </row>
    <row r="661" spans="1:65" s="14" customFormat="1">
      <c r="B661" s="207"/>
      <c r="C661" s="208"/>
      <c r="D661" s="198" t="s">
        <v>243</v>
      </c>
      <c r="E661" s="209" t="s">
        <v>32</v>
      </c>
      <c r="F661" s="210" t="s">
        <v>818</v>
      </c>
      <c r="G661" s="208"/>
      <c r="H661" s="211">
        <v>12.94</v>
      </c>
      <c r="I661" s="212"/>
      <c r="J661" s="208"/>
      <c r="K661" s="208"/>
      <c r="L661" s="213"/>
      <c r="M661" s="214"/>
      <c r="N661" s="215"/>
      <c r="O661" s="215"/>
      <c r="P661" s="215"/>
      <c r="Q661" s="215"/>
      <c r="R661" s="215"/>
      <c r="S661" s="215"/>
      <c r="T661" s="216"/>
      <c r="AT661" s="217" t="s">
        <v>243</v>
      </c>
      <c r="AU661" s="217" t="s">
        <v>88</v>
      </c>
      <c r="AV661" s="14" t="s">
        <v>88</v>
      </c>
      <c r="AW661" s="14" t="s">
        <v>39</v>
      </c>
      <c r="AX661" s="14" t="s">
        <v>78</v>
      </c>
      <c r="AY661" s="217" t="s">
        <v>233</v>
      </c>
    </row>
    <row r="662" spans="1:65" s="15" customFormat="1">
      <c r="B662" s="218"/>
      <c r="C662" s="219"/>
      <c r="D662" s="198" t="s">
        <v>243</v>
      </c>
      <c r="E662" s="220" t="s">
        <v>32</v>
      </c>
      <c r="F662" s="221" t="s">
        <v>245</v>
      </c>
      <c r="G662" s="219"/>
      <c r="H662" s="222">
        <v>12.94</v>
      </c>
      <c r="I662" s="223"/>
      <c r="J662" s="219"/>
      <c r="K662" s="219"/>
      <c r="L662" s="224"/>
      <c r="M662" s="225"/>
      <c r="N662" s="226"/>
      <c r="O662" s="226"/>
      <c r="P662" s="226"/>
      <c r="Q662" s="226"/>
      <c r="R662" s="226"/>
      <c r="S662" s="226"/>
      <c r="T662" s="227"/>
      <c r="AT662" s="228" t="s">
        <v>243</v>
      </c>
      <c r="AU662" s="228" t="s">
        <v>88</v>
      </c>
      <c r="AV662" s="15" t="s">
        <v>239</v>
      </c>
      <c r="AW662" s="15" t="s">
        <v>39</v>
      </c>
      <c r="AX662" s="15" t="s">
        <v>86</v>
      </c>
      <c r="AY662" s="228" t="s">
        <v>233</v>
      </c>
    </row>
    <row r="663" spans="1:65" s="2" customFormat="1" ht="24.15" customHeight="1">
      <c r="A663" s="37"/>
      <c r="B663" s="38"/>
      <c r="C663" s="178" t="s">
        <v>819</v>
      </c>
      <c r="D663" s="178" t="s">
        <v>235</v>
      </c>
      <c r="E663" s="179" t="s">
        <v>820</v>
      </c>
      <c r="F663" s="180" t="s">
        <v>821</v>
      </c>
      <c r="G663" s="181" t="s">
        <v>144</v>
      </c>
      <c r="H663" s="182">
        <v>17.21</v>
      </c>
      <c r="I663" s="183"/>
      <c r="J663" s="184">
        <f>ROUND(I663*H663,2)</f>
        <v>0</v>
      </c>
      <c r="K663" s="180" t="s">
        <v>238</v>
      </c>
      <c r="L663" s="42"/>
      <c r="M663" s="185" t="s">
        <v>32</v>
      </c>
      <c r="N663" s="186" t="s">
        <v>49</v>
      </c>
      <c r="O663" s="67"/>
      <c r="P663" s="187">
        <f>O663*H663</f>
        <v>0</v>
      </c>
      <c r="Q663" s="187">
        <v>1.4999999999999999E-4</v>
      </c>
      <c r="R663" s="187">
        <f>Q663*H663</f>
        <v>2.5815E-3</v>
      </c>
      <c r="S663" s="187">
        <v>0</v>
      </c>
      <c r="T663" s="188">
        <f>S663*H663</f>
        <v>0</v>
      </c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R663" s="189" t="s">
        <v>239</v>
      </c>
      <c r="AT663" s="189" t="s">
        <v>235</v>
      </c>
      <c r="AU663" s="189" t="s">
        <v>88</v>
      </c>
      <c r="AY663" s="19" t="s">
        <v>233</v>
      </c>
      <c r="BE663" s="190">
        <f>IF(N663="základní",J663,0)</f>
        <v>0</v>
      </c>
      <c r="BF663" s="190">
        <f>IF(N663="snížená",J663,0)</f>
        <v>0</v>
      </c>
      <c r="BG663" s="190">
        <f>IF(N663="zákl. přenesená",J663,0)</f>
        <v>0</v>
      </c>
      <c r="BH663" s="190">
        <f>IF(N663="sníž. přenesená",J663,0)</f>
        <v>0</v>
      </c>
      <c r="BI663" s="190">
        <f>IF(N663="nulová",J663,0)</f>
        <v>0</v>
      </c>
      <c r="BJ663" s="19" t="s">
        <v>86</v>
      </c>
      <c r="BK663" s="190">
        <f>ROUND(I663*H663,2)</f>
        <v>0</v>
      </c>
      <c r="BL663" s="19" t="s">
        <v>239</v>
      </c>
      <c r="BM663" s="189" t="s">
        <v>822</v>
      </c>
    </row>
    <row r="664" spans="1:65" s="2" customFormat="1">
      <c r="A664" s="37"/>
      <c r="B664" s="38"/>
      <c r="C664" s="39"/>
      <c r="D664" s="191" t="s">
        <v>241</v>
      </c>
      <c r="E664" s="39"/>
      <c r="F664" s="192" t="s">
        <v>823</v>
      </c>
      <c r="G664" s="39"/>
      <c r="H664" s="39"/>
      <c r="I664" s="193"/>
      <c r="J664" s="39"/>
      <c r="K664" s="39"/>
      <c r="L664" s="42"/>
      <c r="M664" s="194"/>
      <c r="N664" s="195"/>
      <c r="O664" s="67"/>
      <c r="P664" s="67"/>
      <c r="Q664" s="67"/>
      <c r="R664" s="67"/>
      <c r="S664" s="67"/>
      <c r="T664" s="68"/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T664" s="19" t="s">
        <v>241</v>
      </c>
      <c r="AU664" s="19" t="s">
        <v>88</v>
      </c>
    </row>
    <row r="665" spans="1:65" s="13" customFormat="1">
      <c r="B665" s="196"/>
      <c r="C665" s="197"/>
      <c r="D665" s="198" t="s">
        <v>243</v>
      </c>
      <c r="E665" s="199" t="s">
        <v>32</v>
      </c>
      <c r="F665" s="200" t="s">
        <v>769</v>
      </c>
      <c r="G665" s="197"/>
      <c r="H665" s="199" t="s">
        <v>32</v>
      </c>
      <c r="I665" s="201"/>
      <c r="J665" s="197"/>
      <c r="K665" s="197"/>
      <c r="L665" s="202"/>
      <c r="M665" s="203"/>
      <c r="N665" s="204"/>
      <c r="O665" s="204"/>
      <c r="P665" s="204"/>
      <c r="Q665" s="204"/>
      <c r="R665" s="204"/>
      <c r="S665" s="204"/>
      <c r="T665" s="205"/>
      <c r="AT665" s="206" t="s">
        <v>243</v>
      </c>
      <c r="AU665" s="206" t="s">
        <v>88</v>
      </c>
      <c r="AV665" s="13" t="s">
        <v>86</v>
      </c>
      <c r="AW665" s="13" t="s">
        <v>39</v>
      </c>
      <c r="AX665" s="13" t="s">
        <v>78</v>
      </c>
      <c r="AY665" s="206" t="s">
        <v>233</v>
      </c>
    </row>
    <row r="666" spans="1:65" s="13" customFormat="1">
      <c r="B666" s="196"/>
      <c r="C666" s="197"/>
      <c r="D666" s="198" t="s">
        <v>243</v>
      </c>
      <c r="E666" s="199" t="s">
        <v>32</v>
      </c>
      <c r="F666" s="200" t="s">
        <v>816</v>
      </c>
      <c r="G666" s="197"/>
      <c r="H666" s="199" t="s">
        <v>32</v>
      </c>
      <c r="I666" s="201"/>
      <c r="J666" s="197"/>
      <c r="K666" s="197"/>
      <c r="L666" s="202"/>
      <c r="M666" s="203"/>
      <c r="N666" s="204"/>
      <c r="O666" s="204"/>
      <c r="P666" s="204"/>
      <c r="Q666" s="204"/>
      <c r="R666" s="204"/>
      <c r="S666" s="204"/>
      <c r="T666" s="205"/>
      <c r="AT666" s="206" t="s">
        <v>243</v>
      </c>
      <c r="AU666" s="206" t="s">
        <v>88</v>
      </c>
      <c r="AV666" s="13" t="s">
        <v>86</v>
      </c>
      <c r="AW666" s="13" t="s">
        <v>39</v>
      </c>
      <c r="AX666" s="13" t="s">
        <v>78</v>
      </c>
      <c r="AY666" s="206" t="s">
        <v>233</v>
      </c>
    </row>
    <row r="667" spans="1:65" s="13" customFormat="1">
      <c r="B667" s="196"/>
      <c r="C667" s="197"/>
      <c r="D667" s="198" t="s">
        <v>243</v>
      </c>
      <c r="E667" s="199" t="s">
        <v>32</v>
      </c>
      <c r="F667" s="200" t="s">
        <v>824</v>
      </c>
      <c r="G667" s="197"/>
      <c r="H667" s="199" t="s">
        <v>32</v>
      </c>
      <c r="I667" s="201"/>
      <c r="J667" s="197"/>
      <c r="K667" s="197"/>
      <c r="L667" s="202"/>
      <c r="M667" s="203"/>
      <c r="N667" s="204"/>
      <c r="O667" s="204"/>
      <c r="P667" s="204"/>
      <c r="Q667" s="204"/>
      <c r="R667" s="204"/>
      <c r="S667" s="204"/>
      <c r="T667" s="205"/>
      <c r="AT667" s="206" t="s">
        <v>243</v>
      </c>
      <c r="AU667" s="206" t="s">
        <v>88</v>
      </c>
      <c r="AV667" s="13" t="s">
        <v>86</v>
      </c>
      <c r="AW667" s="13" t="s">
        <v>39</v>
      </c>
      <c r="AX667" s="13" t="s">
        <v>78</v>
      </c>
      <c r="AY667" s="206" t="s">
        <v>233</v>
      </c>
    </row>
    <row r="668" spans="1:65" s="14" customFormat="1">
      <c r="B668" s="207"/>
      <c r="C668" s="208"/>
      <c r="D668" s="198" t="s">
        <v>243</v>
      </c>
      <c r="E668" s="209" t="s">
        <v>32</v>
      </c>
      <c r="F668" s="210" t="s">
        <v>825</v>
      </c>
      <c r="G668" s="208"/>
      <c r="H668" s="211">
        <v>17.21</v>
      </c>
      <c r="I668" s="212"/>
      <c r="J668" s="208"/>
      <c r="K668" s="208"/>
      <c r="L668" s="213"/>
      <c r="M668" s="214"/>
      <c r="N668" s="215"/>
      <c r="O668" s="215"/>
      <c r="P668" s="215"/>
      <c r="Q668" s="215"/>
      <c r="R668" s="215"/>
      <c r="S668" s="215"/>
      <c r="T668" s="216"/>
      <c r="AT668" s="217" t="s">
        <v>243</v>
      </c>
      <c r="AU668" s="217" t="s">
        <v>88</v>
      </c>
      <c r="AV668" s="14" t="s">
        <v>88</v>
      </c>
      <c r="AW668" s="14" t="s">
        <v>39</v>
      </c>
      <c r="AX668" s="14" t="s">
        <v>78</v>
      </c>
      <c r="AY668" s="217" t="s">
        <v>233</v>
      </c>
    </row>
    <row r="669" spans="1:65" s="15" customFormat="1">
      <c r="B669" s="218"/>
      <c r="C669" s="219"/>
      <c r="D669" s="198" t="s">
        <v>243</v>
      </c>
      <c r="E669" s="220" t="s">
        <v>32</v>
      </c>
      <c r="F669" s="221" t="s">
        <v>245</v>
      </c>
      <c r="G669" s="219"/>
      <c r="H669" s="222">
        <v>17.21</v>
      </c>
      <c r="I669" s="223"/>
      <c r="J669" s="219"/>
      <c r="K669" s="219"/>
      <c r="L669" s="224"/>
      <c r="M669" s="225"/>
      <c r="N669" s="226"/>
      <c r="O669" s="226"/>
      <c r="P669" s="226"/>
      <c r="Q669" s="226"/>
      <c r="R669" s="226"/>
      <c r="S669" s="226"/>
      <c r="T669" s="227"/>
      <c r="AT669" s="228" t="s">
        <v>243</v>
      </c>
      <c r="AU669" s="228" t="s">
        <v>88</v>
      </c>
      <c r="AV669" s="15" t="s">
        <v>239</v>
      </c>
      <c r="AW669" s="15" t="s">
        <v>39</v>
      </c>
      <c r="AX669" s="15" t="s">
        <v>86</v>
      </c>
      <c r="AY669" s="228" t="s">
        <v>233</v>
      </c>
    </row>
    <row r="670" spans="1:65" s="2" customFormat="1" ht="33" customHeight="1">
      <c r="A670" s="37"/>
      <c r="B670" s="38"/>
      <c r="C670" s="178" t="s">
        <v>826</v>
      </c>
      <c r="D670" s="178" t="s">
        <v>235</v>
      </c>
      <c r="E670" s="179" t="s">
        <v>827</v>
      </c>
      <c r="F670" s="180" t="s">
        <v>828</v>
      </c>
      <c r="G670" s="181" t="s">
        <v>94</v>
      </c>
      <c r="H670" s="182">
        <v>19.5</v>
      </c>
      <c r="I670" s="183"/>
      <c r="J670" s="184">
        <f>ROUND(I670*H670,2)</f>
        <v>0</v>
      </c>
      <c r="K670" s="180" t="s">
        <v>238</v>
      </c>
      <c r="L670" s="42"/>
      <c r="M670" s="185" t="s">
        <v>32</v>
      </c>
      <c r="N670" s="186" t="s">
        <v>49</v>
      </c>
      <c r="O670" s="67"/>
      <c r="P670" s="187">
        <f>O670*H670</f>
        <v>0</v>
      </c>
      <c r="Q670" s="187">
        <v>5.9999999999999995E-4</v>
      </c>
      <c r="R670" s="187">
        <f>Q670*H670</f>
        <v>1.1699999999999999E-2</v>
      </c>
      <c r="S670" s="187">
        <v>0</v>
      </c>
      <c r="T670" s="188">
        <f>S670*H670</f>
        <v>0</v>
      </c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R670" s="189" t="s">
        <v>239</v>
      </c>
      <c r="AT670" s="189" t="s">
        <v>235</v>
      </c>
      <c r="AU670" s="189" t="s">
        <v>88</v>
      </c>
      <c r="AY670" s="19" t="s">
        <v>233</v>
      </c>
      <c r="BE670" s="190">
        <f>IF(N670="základní",J670,0)</f>
        <v>0</v>
      </c>
      <c r="BF670" s="190">
        <f>IF(N670="snížená",J670,0)</f>
        <v>0</v>
      </c>
      <c r="BG670" s="190">
        <f>IF(N670="zákl. přenesená",J670,0)</f>
        <v>0</v>
      </c>
      <c r="BH670" s="190">
        <f>IF(N670="sníž. přenesená",J670,0)</f>
        <v>0</v>
      </c>
      <c r="BI670" s="190">
        <f>IF(N670="nulová",J670,0)</f>
        <v>0</v>
      </c>
      <c r="BJ670" s="19" t="s">
        <v>86</v>
      </c>
      <c r="BK670" s="190">
        <f>ROUND(I670*H670,2)</f>
        <v>0</v>
      </c>
      <c r="BL670" s="19" t="s">
        <v>239</v>
      </c>
      <c r="BM670" s="189" t="s">
        <v>829</v>
      </c>
    </row>
    <row r="671" spans="1:65" s="2" customFormat="1">
      <c r="A671" s="37"/>
      <c r="B671" s="38"/>
      <c r="C671" s="39"/>
      <c r="D671" s="191" t="s">
        <v>241</v>
      </c>
      <c r="E671" s="39"/>
      <c r="F671" s="192" t="s">
        <v>830</v>
      </c>
      <c r="G671" s="39"/>
      <c r="H671" s="39"/>
      <c r="I671" s="193"/>
      <c r="J671" s="39"/>
      <c r="K671" s="39"/>
      <c r="L671" s="42"/>
      <c r="M671" s="194"/>
      <c r="N671" s="195"/>
      <c r="O671" s="67"/>
      <c r="P671" s="67"/>
      <c r="Q671" s="67"/>
      <c r="R671" s="67"/>
      <c r="S671" s="67"/>
      <c r="T671" s="68"/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T671" s="19" t="s">
        <v>241</v>
      </c>
      <c r="AU671" s="19" t="s">
        <v>88</v>
      </c>
    </row>
    <row r="672" spans="1:65" s="13" customFormat="1">
      <c r="B672" s="196"/>
      <c r="C672" s="197"/>
      <c r="D672" s="198" t="s">
        <v>243</v>
      </c>
      <c r="E672" s="199" t="s">
        <v>32</v>
      </c>
      <c r="F672" s="200" t="s">
        <v>769</v>
      </c>
      <c r="G672" s="197"/>
      <c r="H672" s="199" t="s">
        <v>32</v>
      </c>
      <c r="I672" s="201"/>
      <c r="J672" s="197"/>
      <c r="K672" s="197"/>
      <c r="L672" s="202"/>
      <c r="M672" s="203"/>
      <c r="N672" s="204"/>
      <c r="O672" s="204"/>
      <c r="P672" s="204"/>
      <c r="Q672" s="204"/>
      <c r="R672" s="204"/>
      <c r="S672" s="204"/>
      <c r="T672" s="205"/>
      <c r="AT672" s="206" t="s">
        <v>243</v>
      </c>
      <c r="AU672" s="206" t="s">
        <v>88</v>
      </c>
      <c r="AV672" s="13" t="s">
        <v>86</v>
      </c>
      <c r="AW672" s="13" t="s">
        <v>39</v>
      </c>
      <c r="AX672" s="13" t="s">
        <v>78</v>
      </c>
      <c r="AY672" s="206" t="s">
        <v>233</v>
      </c>
    </row>
    <row r="673" spans="1:65" s="13" customFormat="1">
      <c r="B673" s="196"/>
      <c r="C673" s="197"/>
      <c r="D673" s="198" t="s">
        <v>243</v>
      </c>
      <c r="E673" s="199" t="s">
        <v>32</v>
      </c>
      <c r="F673" s="200" t="s">
        <v>831</v>
      </c>
      <c r="G673" s="197"/>
      <c r="H673" s="199" t="s">
        <v>32</v>
      </c>
      <c r="I673" s="201"/>
      <c r="J673" s="197"/>
      <c r="K673" s="197"/>
      <c r="L673" s="202"/>
      <c r="M673" s="203"/>
      <c r="N673" s="204"/>
      <c r="O673" s="204"/>
      <c r="P673" s="204"/>
      <c r="Q673" s="204"/>
      <c r="R673" s="204"/>
      <c r="S673" s="204"/>
      <c r="T673" s="205"/>
      <c r="AT673" s="206" t="s">
        <v>243</v>
      </c>
      <c r="AU673" s="206" t="s">
        <v>88</v>
      </c>
      <c r="AV673" s="13" t="s">
        <v>86</v>
      </c>
      <c r="AW673" s="13" t="s">
        <v>39</v>
      </c>
      <c r="AX673" s="13" t="s">
        <v>78</v>
      </c>
      <c r="AY673" s="206" t="s">
        <v>233</v>
      </c>
    </row>
    <row r="674" spans="1:65" s="14" customFormat="1">
      <c r="B674" s="207"/>
      <c r="C674" s="208"/>
      <c r="D674" s="198" t="s">
        <v>243</v>
      </c>
      <c r="E674" s="209" t="s">
        <v>32</v>
      </c>
      <c r="F674" s="210" t="s">
        <v>832</v>
      </c>
      <c r="G674" s="208"/>
      <c r="H674" s="211">
        <v>19.5</v>
      </c>
      <c r="I674" s="212"/>
      <c r="J674" s="208"/>
      <c r="K674" s="208"/>
      <c r="L674" s="213"/>
      <c r="M674" s="214"/>
      <c r="N674" s="215"/>
      <c r="O674" s="215"/>
      <c r="P674" s="215"/>
      <c r="Q674" s="215"/>
      <c r="R674" s="215"/>
      <c r="S674" s="215"/>
      <c r="T674" s="216"/>
      <c r="AT674" s="217" t="s">
        <v>243</v>
      </c>
      <c r="AU674" s="217" t="s">
        <v>88</v>
      </c>
      <c r="AV674" s="14" t="s">
        <v>88</v>
      </c>
      <c r="AW674" s="14" t="s">
        <v>39</v>
      </c>
      <c r="AX674" s="14" t="s">
        <v>78</v>
      </c>
      <c r="AY674" s="217" t="s">
        <v>233</v>
      </c>
    </row>
    <row r="675" spans="1:65" s="15" customFormat="1">
      <c r="B675" s="218"/>
      <c r="C675" s="219"/>
      <c r="D675" s="198" t="s">
        <v>243</v>
      </c>
      <c r="E675" s="220" t="s">
        <v>32</v>
      </c>
      <c r="F675" s="221" t="s">
        <v>245</v>
      </c>
      <c r="G675" s="219"/>
      <c r="H675" s="222">
        <v>19.5</v>
      </c>
      <c r="I675" s="223"/>
      <c r="J675" s="219"/>
      <c r="K675" s="219"/>
      <c r="L675" s="224"/>
      <c r="M675" s="225"/>
      <c r="N675" s="226"/>
      <c r="O675" s="226"/>
      <c r="P675" s="226"/>
      <c r="Q675" s="226"/>
      <c r="R675" s="226"/>
      <c r="S675" s="226"/>
      <c r="T675" s="227"/>
      <c r="AT675" s="228" t="s">
        <v>243</v>
      </c>
      <c r="AU675" s="228" t="s">
        <v>88</v>
      </c>
      <c r="AV675" s="15" t="s">
        <v>239</v>
      </c>
      <c r="AW675" s="15" t="s">
        <v>39</v>
      </c>
      <c r="AX675" s="15" t="s">
        <v>86</v>
      </c>
      <c r="AY675" s="228" t="s">
        <v>233</v>
      </c>
    </row>
    <row r="676" spans="1:65" s="2" customFormat="1" ht="37.799999999999997" customHeight="1">
      <c r="A676" s="37"/>
      <c r="B676" s="38"/>
      <c r="C676" s="178" t="s">
        <v>833</v>
      </c>
      <c r="D676" s="178" t="s">
        <v>235</v>
      </c>
      <c r="E676" s="179" t="s">
        <v>834</v>
      </c>
      <c r="F676" s="180" t="s">
        <v>835</v>
      </c>
      <c r="G676" s="181" t="s">
        <v>144</v>
      </c>
      <c r="H676" s="182">
        <v>15</v>
      </c>
      <c r="I676" s="183"/>
      <c r="J676" s="184">
        <f>ROUND(I676*H676,2)</f>
        <v>0</v>
      </c>
      <c r="K676" s="180" t="s">
        <v>238</v>
      </c>
      <c r="L676" s="42"/>
      <c r="M676" s="185" t="s">
        <v>32</v>
      </c>
      <c r="N676" s="186" t="s">
        <v>49</v>
      </c>
      <c r="O676" s="67"/>
      <c r="P676" s="187">
        <f>O676*H676</f>
        <v>0</v>
      </c>
      <c r="Q676" s="187">
        <v>2.1900000000000001E-3</v>
      </c>
      <c r="R676" s="187">
        <f>Q676*H676</f>
        <v>3.2850000000000004E-2</v>
      </c>
      <c r="S676" s="187">
        <v>0</v>
      </c>
      <c r="T676" s="188">
        <f>S676*H676</f>
        <v>0</v>
      </c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R676" s="189" t="s">
        <v>239</v>
      </c>
      <c r="AT676" s="189" t="s">
        <v>235</v>
      </c>
      <c r="AU676" s="189" t="s">
        <v>88</v>
      </c>
      <c r="AY676" s="19" t="s">
        <v>233</v>
      </c>
      <c r="BE676" s="190">
        <f>IF(N676="základní",J676,0)</f>
        <v>0</v>
      </c>
      <c r="BF676" s="190">
        <f>IF(N676="snížená",J676,0)</f>
        <v>0</v>
      </c>
      <c r="BG676" s="190">
        <f>IF(N676="zákl. přenesená",J676,0)</f>
        <v>0</v>
      </c>
      <c r="BH676" s="190">
        <f>IF(N676="sníž. přenesená",J676,0)</f>
        <v>0</v>
      </c>
      <c r="BI676" s="190">
        <f>IF(N676="nulová",J676,0)</f>
        <v>0</v>
      </c>
      <c r="BJ676" s="19" t="s">
        <v>86</v>
      </c>
      <c r="BK676" s="190">
        <f>ROUND(I676*H676,2)</f>
        <v>0</v>
      </c>
      <c r="BL676" s="19" t="s">
        <v>239</v>
      </c>
      <c r="BM676" s="189" t="s">
        <v>836</v>
      </c>
    </row>
    <row r="677" spans="1:65" s="2" customFormat="1">
      <c r="A677" s="37"/>
      <c r="B677" s="38"/>
      <c r="C677" s="39"/>
      <c r="D677" s="191" t="s">
        <v>241</v>
      </c>
      <c r="E677" s="39"/>
      <c r="F677" s="192" t="s">
        <v>837</v>
      </c>
      <c r="G677" s="39"/>
      <c r="H677" s="39"/>
      <c r="I677" s="193"/>
      <c r="J677" s="39"/>
      <c r="K677" s="39"/>
      <c r="L677" s="42"/>
      <c r="M677" s="194"/>
      <c r="N677" s="195"/>
      <c r="O677" s="67"/>
      <c r="P677" s="67"/>
      <c r="Q677" s="67"/>
      <c r="R677" s="67"/>
      <c r="S677" s="67"/>
      <c r="T677" s="68"/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T677" s="19" t="s">
        <v>241</v>
      </c>
      <c r="AU677" s="19" t="s">
        <v>88</v>
      </c>
    </row>
    <row r="678" spans="1:65" s="13" customFormat="1">
      <c r="B678" s="196"/>
      <c r="C678" s="197"/>
      <c r="D678" s="198" t="s">
        <v>243</v>
      </c>
      <c r="E678" s="199" t="s">
        <v>32</v>
      </c>
      <c r="F678" s="200" t="s">
        <v>769</v>
      </c>
      <c r="G678" s="197"/>
      <c r="H678" s="199" t="s">
        <v>32</v>
      </c>
      <c r="I678" s="201"/>
      <c r="J678" s="197"/>
      <c r="K678" s="197"/>
      <c r="L678" s="202"/>
      <c r="M678" s="203"/>
      <c r="N678" s="204"/>
      <c r="O678" s="204"/>
      <c r="P678" s="204"/>
      <c r="Q678" s="204"/>
      <c r="R678" s="204"/>
      <c r="S678" s="204"/>
      <c r="T678" s="205"/>
      <c r="AT678" s="206" t="s">
        <v>243</v>
      </c>
      <c r="AU678" s="206" t="s">
        <v>88</v>
      </c>
      <c r="AV678" s="13" t="s">
        <v>86</v>
      </c>
      <c r="AW678" s="13" t="s">
        <v>39</v>
      </c>
      <c r="AX678" s="13" t="s">
        <v>78</v>
      </c>
      <c r="AY678" s="206" t="s">
        <v>233</v>
      </c>
    </row>
    <row r="679" spans="1:65" s="13" customFormat="1">
      <c r="B679" s="196"/>
      <c r="C679" s="197"/>
      <c r="D679" s="198" t="s">
        <v>243</v>
      </c>
      <c r="E679" s="199" t="s">
        <v>32</v>
      </c>
      <c r="F679" s="200" t="s">
        <v>831</v>
      </c>
      <c r="G679" s="197"/>
      <c r="H679" s="199" t="s">
        <v>32</v>
      </c>
      <c r="I679" s="201"/>
      <c r="J679" s="197"/>
      <c r="K679" s="197"/>
      <c r="L679" s="202"/>
      <c r="M679" s="203"/>
      <c r="N679" s="204"/>
      <c r="O679" s="204"/>
      <c r="P679" s="204"/>
      <c r="Q679" s="204"/>
      <c r="R679" s="204"/>
      <c r="S679" s="204"/>
      <c r="T679" s="205"/>
      <c r="AT679" s="206" t="s">
        <v>243</v>
      </c>
      <c r="AU679" s="206" t="s">
        <v>88</v>
      </c>
      <c r="AV679" s="13" t="s">
        <v>86</v>
      </c>
      <c r="AW679" s="13" t="s">
        <v>39</v>
      </c>
      <c r="AX679" s="13" t="s">
        <v>78</v>
      </c>
      <c r="AY679" s="206" t="s">
        <v>233</v>
      </c>
    </row>
    <row r="680" spans="1:65" s="14" customFormat="1">
      <c r="B680" s="207"/>
      <c r="C680" s="208"/>
      <c r="D680" s="198" t="s">
        <v>243</v>
      </c>
      <c r="E680" s="209" t="s">
        <v>32</v>
      </c>
      <c r="F680" s="210" t="s">
        <v>838</v>
      </c>
      <c r="G680" s="208"/>
      <c r="H680" s="211">
        <v>15</v>
      </c>
      <c r="I680" s="212"/>
      <c r="J680" s="208"/>
      <c r="K680" s="208"/>
      <c r="L680" s="213"/>
      <c r="M680" s="214"/>
      <c r="N680" s="215"/>
      <c r="O680" s="215"/>
      <c r="P680" s="215"/>
      <c r="Q680" s="215"/>
      <c r="R680" s="215"/>
      <c r="S680" s="215"/>
      <c r="T680" s="216"/>
      <c r="AT680" s="217" t="s">
        <v>243</v>
      </c>
      <c r="AU680" s="217" t="s">
        <v>88</v>
      </c>
      <c r="AV680" s="14" t="s">
        <v>88</v>
      </c>
      <c r="AW680" s="14" t="s">
        <v>39</v>
      </c>
      <c r="AX680" s="14" t="s">
        <v>78</v>
      </c>
      <c r="AY680" s="217" t="s">
        <v>233</v>
      </c>
    </row>
    <row r="681" spans="1:65" s="15" customFormat="1">
      <c r="B681" s="218"/>
      <c r="C681" s="219"/>
      <c r="D681" s="198" t="s">
        <v>243</v>
      </c>
      <c r="E681" s="220" t="s">
        <v>32</v>
      </c>
      <c r="F681" s="221" t="s">
        <v>245</v>
      </c>
      <c r="G681" s="219"/>
      <c r="H681" s="222">
        <v>15</v>
      </c>
      <c r="I681" s="223"/>
      <c r="J681" s="219"/>
      <c r="K681" s="219"/>
      <c r="L681" s="224"/>
      <c r="M681" s="225"/>
      <c r="N681" s="226"/>
      <c r="O681" s="226"/>
      <c r="P681" s="226"/>
      <c r="Q681" s="226"/>
      <c r="R681" s="226"/>
      <c r="S681" s="226"/>
      <c r="T681" s="227"/>
      <c r="AT681" s="228" t="s">
        <v>243</v>
      </c>
      <c r="AU681" s="228" t="s">
        <v>88</v>
      </c>
      <c r="AV681" s="15" t="s">
        <v>239</v>
      </c>
      <c r="AW681" s="15" t="s">
        <v>39</v>
      </c>
      <c r="AX681" s="15" t="s">
        <v>86</v>
      </c>
      <c r="AY681" s="228" t="s">
        <v>233</v>
      </c>
    </row>
    <row r="682" spans="1:65" s="2" customFormat="1" ht="37.799999999999997" customHeight="1">
      <c r="A682" s="37"/>
      <c r="B682" s="38"/>
      <c r="C682" s="178" t="s">
        <v>839</v>
      </c>
      <c r="D682" s="178" t="s">
        <v>235</v>
      </c>
      <c r="E682" s="179" t="s">
        <v>840</v>
      </c>
      <c r="F682" s="180" t="s">
        <v>841</v>
      </c>
      <c r="G682" s="181" t="s">
        <v>144</v>
      </c>
      <c r="H682" s="182">
        <v>7.68</v>
      </c>
      <c r="I682" s="183"/>
      <c r="J682" s="184">
        <f>ROUND(I682*H682,2)</f>
        <v>0</v>
      </c>
      <c r="K682" s="180" t="s">
        <v>503</v>
      </c>
      <c r="L682" s="42"/>
      <c r="M682" s="185" t="s">
        <v>32</v>
      </c>
      <c r="N682" s="186" t="s">
        <v>49</v>
      </c>
      <c r="O682" s="67"/>
      <c r="P682" s="187">
        <f>O682*H682</f>
        <v>0</v>
      </c>
      <c r="Q682" s="187">
        <v>0.25866</v>
      </c>
      <c r="R682" s="187">
        <f>Q682*H682</f>
        <v>1.9865088</v>
      </c>
      <c r="S682" s="187">
        <v>0</v>
      </c>
      <c r="T682" s="188">
        <f>S682*H682</f>
        <v>0</v>
      </c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R682" s="189" t="s">
        <v>239</v>
      </c>
      <c r="AT682" s="189" t="s">
        <v>235</v>
      </c>
      <c r="AU682" s="189" t="s">
        <v>88</v>
      </c>
      <c r="AY682" s="19" t="s">
        <v>233</v>
      </c>
      <c r="BE682" s="190">
        <f>IF(N682="základní",J682,0)</f>
        <v>0</v>
      </c>
      <c r="BF682" s="190">
        <f>IF(N682="snížená",J682,0)</f>
        <v>0</v>
      </c>
      <c r="BG682" s="190">
        <f>IF(N682="zákl. přenesená",J682,0)</f>
        <v>0</v>
      </c>
      <c r="BH682" s="190">
        <f>IF(N682="sníž. přenesená",J682,0)</f>
        <v>0</v>
      </c>
      <c r="BI682" s="190">
        <f>IF(N682="nulová",J682,0)</f>
        <v>0</v>
      </c>
      <c r="BJ682" s="19" t="s">
        <v>86</v>
      </c>
      <c r="BK682" s="190">
        <f>ROUND(I682*H682,2)</f>
        <v>0</v>
      </c>
      <c r="BL682" s="19" t="s">
        <v>239</v>
      </c>
      <c r="BM682" s="189" t="s">
        <v>842</v>
      </c>
    </row>
    <row r="683" spans="1:65" s="13" customFormat="1">
      <c r="B683" s="196"/>
      <c r="C683" s="197"/>
      <c r="D683" s="198" t="s">
        <v>243</v>
      </c>
      <c r="E683" s="199" t="s">
        <v>32</v>
      </c>
      <c r="F683" s="200" t="s">
        <v>769</v>
      </c>
      <c r="G683" s="197"/>
      <c r="H683" s="199" t="s">
        <v>32</v>
      </c>
      <c r="I683" s="201"/>
      <c r="J683" s="197"/>
      <c r="K683" s="197"/>
      <c r="L683" s="202"/>
      <c r="M683" s="203"/>
      <c r="N683" s="204"/>
      <c r="O683" s="204"/>
      <c r="P683" s="204"/>
      <c r="Q683" s="204"/>
      <c r="R683" s="204"/>
      <c r="S683" s="204"/>
      <c r="T683" s="205"/>
      <c r="AT683" s="206" t="s">
        <v>243</v>
      </c>
      <c r="AU683" s="206" t="s">
        <v>88</v>
      </c>
      <c r="AV683" s="13" t="s">
        <v>86</v>
      </c>
      <c r="AW683" s="13" t="s">
        <v>39</v>
      </c>
      <c r="AX683" s="13" t="s">
        <v>78</v>
      </c>
      <c r="AY683" s="206" t="s">
        <v>233</v>
      </c>
    </row>
    <row r="684" spans="1:65" s="13" customFormat="1">
      <c r="B684" s="196"/>
      <c r="C684" s="197"/>
      <c r="D684" s="198" t="s">
        <v>243</v>
      </c>
      <c r="E684" s="199" t="s">
        <v>32</v>
      </c>
      <c r="F684" s="200" t="s">
        <v>843</v>
      </c>
      <c r="G684" s="197"/>
      <c r="H684" s="199" t="s">
        <v>32</v>
      </c>
      <c r="I684" s="201"/>
      <c r="J684" s="197"/>
      <c r="K684" s="197"/>
      <c r="L684" s="202"/>
      <c r="M684" s="203"/>
      <c r="N684" s="204"/>
      <c r="O684" s="204"/>
      <c r="P684" s="204"/>
      <c r="Q684" s="204"/>
      <c r="R684" s="204"/>
      <c r="S684" s="204"/>
      <c r="T684" s="205"/>
      <c r="AT684" s="206" t="s">
        <v>243</v>
      </c>
      <c r="AU684" s="206" t="s">
        <v>88</v>
      </c>
      <c r="AV684" s="13" t="s">
        <v>86</v>
      </c>
      <c r="AW684" s="13" t="s">
        <v>39</v>
      </c>
      <c r="AX684" s="13" t="s">
        <v>78</v>
      </c>
      <c r="AY684" s="206" t="s">
        <v>233</v>
      </c>
    </row>
    <row r="685" spans="1:65" s="14" customFormat="1">
      <c r="B685" s="207"/>
      <c r="C685" s="208"/>
      <c r="D685" s="198" t="s">
        <v>243</v>
      </c>
      <c r="E685" s="209" t="s">
        <v>32</v>
      </c>
      <c r="F685" s="210" t="s">
        <v>844</v>
      </c>
      <c r="G685" s="208"/>
      <c r="H685" s="211">
        <v>7.68</v>
      </c>
      <c r="I685" s="212"/>
      <c r="J685" s="208"/>
      <c r="K685" s="208"/>
      <c r="L685" s="213"/>
      <c r="M685" s="214"/>
      <c r="N685" s="215"/>
      <c r="O685" s="215"/>
      <c r="P685" s="215"/>
      <c r="Q685" s="215"/>
      <c r="R685" s="215"/>
      <c r="S685" s="215"/>
      <c r="T685" s="216"/>
      <c r="AT685" s="217" t="s">
        <v>243</v>
      </c>
      <c r="AU685" s="217" t="s">
        <v>88</v>
      </c>
      <c r="AV685" s="14" t="s">
        <v>88</v>
      </c>
      <c r="AW685" s="14" t="s">
        <v>39</v>
      </c>
      <c r="AX685" s="14" t="s">
        <v>78</v>
      </c>
      <c r="AY685" s="217" t="s">
        <v>233</v>
      </c>
    </row>
    <row r="686" spans="1:65" s="15" customFormat="1">
      <c r="B686" s="218"/>
      <c r="C686" s="219"/>
      <c r="D686" s="198" t="s">
        <v>243</v>
      </c>
      <c r="E686" s="220" t="s">
        <v>32</v>
      </c>
      <c r="F686" s="221" t="s">
        <v>245</v>
      </c>
      <c r="G686" s="219"/>
      <c r="H686" s="222">
        <v>7.68</v>
      </c>
      <c r="I686" s="223"/>
      <c r="J686" s="219"/>
      <c r="K686" s="219"/>
      <c r="L686" s="224"/>
      <c r="M686" s="225"/>
      <c r="N686" s="226"/>
      <c r="O686" s="226"/>
      <c r="P686" s="226"/>
      <c r="Q686" s="226"/>
      <c r="R686" s="226"/>
      <c r="S686" s="226"/>
      <c r="T686" s="227"/>
      <c r="AT686" s="228" t="s">
        <v>243</v>
      </c>
      <c r="AU686" s="228" t="s">
        <v>88</v>
      </c>
      <c r="AV686" s="15" t="s">
        <v>239</v>
      </c>
      <c r="AW686" s="15" t="s">
        <v>39</v>
      </c>
      <c r="AX686" s="15" t="s">
        <v>86</v>
      </c>
      <c r="AY686" s="228" t="s">
        <v>233</v>
      </c>
    </row>
    <row r="687" spans="1:65" s="2" customFormat="1" ht="21.75" customHeight="1">
      <c r="A687" s="37"/>
      <c r="B687" s="38"/>
      <c r="C687" s="229" t="s">
        <v>845</v>
      </c>
      <c r="D687" s="229" t="s">
        <v>383</v>
      </c>
      <c r="E687" s="230" t="s">
        <v>846</v>
      </c>
      <c r="F687" s="231" t="s">
        <v>847</v>
      </c>
      <c r="G687" s="232" t="s">
        <v>94</v>
      </c>
      <c r="H687" s="233">
        <v>1.5820000000000001</v>
      </c>
      <c r="I687" s="234"/>
      <c r="J687" s="235">
        <f>ROUND(I687*H687,2)</f>
        <v>0</v>
      </c>
      <c r="K687" s="231" t="s">
        <v>238</v>
      </c>
      <c r="L687" s="236"/>
      <c r="M687" s="237" t="s">
        <v>32</v>
      </c>
      <c r="N687" s="238" t="s">
        <v>49</v>
      </c>
      <c r="O687" s="67"/>
      <c r="P687" s="187">
        <f>O687*H687</f>
        <v>0</v>
      </c>
      <c r="Q687" s="187">
        <v>0.17599999999999999</v>
      </c>
      <c r="R687" s="187">
        <f>Q687*H687</f>
        <v>0.27843200000000001</v>
      </c>
      <c r="S687" s="187">
        <v>0</v>
      </c>
      <c r="T687" s="188">
        <f>S687*H687</f>
        <v>0</v>
      </c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R687" s="189" t="s">
        <v>273</v>
      </c>
      <c r="AT687" s="189" t="s">
        <v>383</v>
      </c>
      <c r="AU687" s="189" t="s">
        <v>88</v>
      </c>
      <c r="AY687" s="19" t="s">
        <v>233</v>
      </c>
      <c r="BE687" s="190">
        <f>IF(N687="základní",J687,0)</f>
        <v>0</v>
      </c>
      <c r="BF687" s="190">
        <f>IF(N687="snížená",J687,0)</f>
        <v>0</v>
      </c>
      <c r="BG687" s="190">
        <f>IF(N687="zákl. přenesená",J687,0)</f>
        <v>0</v>
      </c>
      <c r="BH687" s="190">
        <f>IF(N687="sníž. přenesená",J687,0)</f>
        <v>0</v>
      </c>
      <c r="BI687" s="190">
        <f>IF(N687="nulová",J687,0)</f>
        <v>0</v>
      </c>
      <c r="BJ687" s="19" t="s">
        <v>86</v>
      </c>
      <c r="BK687" s="190">
        <f>ROUND(I687*H687,2)</f>
        <v>0</v>
      </c>
      <c r="BL687" s="19" t="s">
        <v>239</v>
      </c>
      <c r="BM687" s="189" t="s">
        <v>848</v>
      </c>
    </row>
    <row r="688" spans="1:65" s="14" customFormat="1">
      <c r="B688" s="207"/>
      <c r="C688" s="208"/>
      <c r="D688" s="198" t="s">
        <v>243</v>
      </c>
      <c r="E688" s="208"/>
      <c r="F688" s="210" t="s">
        <v>849</v>
      </c>
      <c r="G688" s="208"/>
      <c r="H688" s="211">
        <v>1.5820000000000001</v>
      </c>
      <c r="I688" s="212"/>
      <c r="J688" s="208"/>
      <c r="K688" s="208"/>
      <c r="L688" s="213"/>
      <c r="M688" s="214"/>
      <c r="N688" s="215"/>
      <c r="O688" s="215"/>
      <c r="P688" s="215"/>
      <c r="Q688" s="215"/>
      <c r="R688" s="215"/>
      <c r="S688" s="215"/>
      <c r="T688" s="216"/>
      <c r="AT688" s="217" t="s">
        <v>243</v>
      </c>
      <c r="AU688" s="217" t="s">
        <v>88</v>
      </c>
      <c r="AV688" s="14" t="s">
        <v>88</v>
      </c>
      <c r="AW688" s="14" t="s">
        <v>4</v>
      </c>
      <c r="AX688" s="14" t="s">
        <v>86</v>
      </c>
      <c r="AY688" s="217" t="s">
        <v>233</v>
      </c>
    </row>
    <row r="689" spans="1:65" s="2" customFormat="1" ht="37.799999999999997" customHeight="1">
      <c r="A689" s="37"/>
      <c r="B689" s="38"/>
      <c r="C689" s="178" t="s">
        <v>850</v>
      </c>
      <c r="D689" s="178" t="s">
        <v>235</v>
      </c>
      <c r="E689" s="179" t="s">
        <v>851</v>
      </c>
      <c r="F689" s="180" t="s">
        <v>852</v>
      </c>
      <c r="G689" s="181" t="s">
        <v>144</v>
      </c>
      <c r="H689" s="182">
        <v>30.15</v>
      </c>
      <c r="I689" s="183"/>
      <c r="J689" s="184">
        <f>ROUND(I689*H689,2)</f>
        <v>0</v>
      </c>
      <c r="K689" s="180" t="s">
        <v>238</v>
      </c>
      <c r="L689" s="42"/>
      <c r="M689" s="185" t="s">
        <v>32</v>
      </c>
      <c r="N689" s="186" t="s">
        <v>49</v>
      </c>
      <c r="O689" s="67"/>
      <c r="P689" s="187">
        <f>O689*H689</f>
        <v>0</v>
      </c>
      <c r="Q689" s="187">
        <v>0</v>
      </c>
      <c r="R689" s="187">
        <f>Q689*H689</f>
        <v>0</v>
      </c>
      <c r="S689" s="187">
        <v>0</v>
      </c>
      <c r="T689" s="188">
        <f>S689*H689</f>
        <v>0</v>
      </c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R689" s="189" t="s">
        <v>239</v>
      </c>
      <c r="AT689" s="189" t="s">
        <v>235</v>
      </c>
      <c r="AU689" s="189" t="s">
        <v>88</v>
      </c>
      <c r="AY689" s="19" t="s">
        <v>233</v>
      </c>
      <c r="BE689" s="190">
        <f>IF(N689="základní",J689,0)</f>
        <v>0</v>
      </c>
      <c r="BF689" s="190">
        <f>IF(N689="snížená",J689,0)</f>
        <v>0</v>
      </c>
      <c r="BG689" s="190">
        <f>IF(N689="zákl. přenesená",J689,0)</f>
        <v>0</v>
      </c>
      <c r="BH689" s="190">
        <f>IF(N689="sníž. přenesená",J689,0)</f>
        <v>0</v>
      </c>
      <c r="BI689" s="190">
        <f>IF(N689="nulová",J689,0)</f>
        <v>0</v>
      </c>
      <c r="BJ689" s="19" t="s">
        <v>86</v>
      </c>
      <c r="BK689" s="190">
        <f>ROUND(I689*H689,2)</f>
        <v>0</v>
      </c>
      <c r="BL689" s="19" t="s">
        <v>239</v>
      </c>
      <c r="BM689" s="189" t="s">
        <v>853</v>
      </c>
    </row>
    <row r="690" spans="1:65" s="2" customFormat="1">
      <c r="A690" s="37"/>
      <c r="B690" s="38"/>
      <c r="C690" s="39"/>
      <c r="D690" s="191" t="s">
        <v>241</v>
      </c>
      <c r="E690" s="39"/>
      <c r="F690" s="192" t="s">
        <v>854</v>
      </c>
      <c r="G690" s="39"/>
      <c r="H690" s="39"/>
      <c r="I690" s="193"/>
      <c r="J690" s="39"/>
      <c r="K690" s="39"/>
      <c r="L690" s="42"/>
      <c r="M690" s="194"/>
      <c r="N690" s="195"/>
      <c r="O690" s="67"/>
      <c r="P690" s="67"/>
      <c r="Q690" s="67"/>
      <c r="R690" s="67"/>
      <c r="S690" s="67"/>
      <c r="T690" s="68"/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T690" s="19" t="s">
        <v>241</v>
      </c>
      <c r="AU690" s="19" t="s">
        <v>88</v>
      </c>
    </row>
    <row r="691" spans="1:65" s="13" customFormat="1">
      <c r="B691" s="196"/>
      <c r="C691" s="197"/>
      <c r="D691" s="198" t="s">
        <v>243</v>
      </c>
      <c r="E691" s="199" t="s">
        <v>32</v>
      </c>
      <c r="F691" s="200" t="s">
        <v>769</v>
      </c>
      <c r="G691" s="197"/>
      <c r="H691" s="199" t="s">
        <v>32</v>
      </c>
      <c r="I691" s="201"/>
      <c r="J691" s="197"/>
      <c r="K691" s="197"/>
      <c r="L691" s="202"/>
      <c r="M691" s="203"/>
      <c r="N691" s="204"/>
      <c r="O691" s="204"/>
      <c r="P691" s="204"/>
      <c r="Q691" s="204"/>
      <c r="R691" s="204"/>
      <c r="S691" s="204"/>
      <c r="T691" s="205"/>
      <c r="AT691" s="206" t="s">
        <v>243</v>
      </c>
      <c r="AU691" s="206" t="s">
        <v>88</v>
      </c>
      <c r="AV691" s="13" t="s">
        <v>86</v>
      </c>
      <c r="AW691" s="13" t="s">
        <v>39</v>
      </c>
      <c r="AX691" s="13" t="s">
        <v>78</v>
      </c>
      <c r="AY691" s="206" t="s">
        <v>233</v>
      </c>
    </row>
    <row r="692" spans="1:65" s="13" customFormat="1">
      <c r="B692" s="196"/>
      <c r="C692" s="197"/>
      <c r="D692" s="198" t="s">
        <v>243</v>
      </c>
      <c r="E692" s="199" t="s">
        <v>32</v>
      </c>
      <c r="F692" s="200" t="s">
        <v>816</v>
      </c>
      <c r="G692" s="197"/>
      <c r="H692" s="199" t="s">
        <v>32</v>
      </c>
      <c r="I692" s="201"/>
      <c r="J692" s="197"/>
      <c r="K692" s="197"/>
      <c r="L692" s="202"/>
      <c r="M692" s="203"/>
      <c r="N692" s="204"/>
      <c r="O692" s="204"/>
      <c r="P692" s="204"/>
      <c r="Q692" s="204"/>
      <c r="R692" s="204"/>
      <c r="S692" s="204"/>
      <c r="T692" s="205"/>
      <c r="AT692" s="206" t="s">
        <v>243</v>
      </c>
      <c r="AU692" s="206" t="s">
        <v>88</v>
      </c>
      <c r="AV692" s="13" t="s">
        <v>86</v>
      </c>
      <c r="AW692" s="13" t="s">
        <v>39</v>
      </c>
      <c r="AX692" s="13" t="s">
        <v>78</v>
      </c>
      <c r="AY692" s="206" t="s">
        <v>233</v>
      </c>
    </row>
    <row r="693" spans="1:65" s="13" customFormat="1">
      <c r="B693" s="196"/>
      <c r="C693" s="197"/>
      <c r="D693" s="198" t="s">
        <v>243</v>
      </c>
      <c r="E693" s="199" t="s">
        <v>32</v>
      </c>
      <c r="F693" s="200" t="s">
        <v>817</v>
      </c>
      <c r="G693" s="197"/>
      <c r="H693" s="199" t="s">
        <v>32</v>
      </c>
      <c r="I693" s="201"/>
      <c r="J693" s="197"/>
      <c r="K693" s="197"/>
      <c r="L693" s="202"/>
      <c r="M693" s="203"/>
      <c r="N693" s="204"/>
      <c r="O693" s="204"/>
      <c r="P693" s="204"/>
      <c r="Q693" s="204"/>
      <c r="R693" s="204"/>
      <c r="S693" s="204"/>
      <c r="T693" s="205"/>
      <c r="AT693" s="206" t="s">
        <v>243</v>
      </c>
      <c r="AU693" s="206" t="s">
        <v>88</v>
      </c>
      <c r="AV693" s="13" t="s">
        <v>86</v>
      </c>
      <c r="AW693" s="13" t="s">
        <v>39</v>
      </c>
      <c r="AX693" s="13" t="s">
        <v>78</v>
      </c>
      <c r="AY693" s="206" t="s">
        <v>233</v>
      </c>
    </row>
    <row r="694" spans="1:65" s="14" customFormat="1">
      <c r="B694" s="207"/>
      <c r="C694" s="208"/>
      <c r="D694" s="198" t="s">
        <v>243</v>
      </c>
      <c r="E694" s="209" t="s">
        <v>32</v>
      </c>
      <c r="F694" s="210" t="s">
        <v>818</v>
      </c>
      <c r="G694" s="208"/>
      <c r="H694" s="211">
        <v>12.94</v>
      </c>
      <c r="I694" s="212"/>
      <c r="J694" s="208"/>
      <c r="K694" s="208"/>
      <c r="L694" s="213"/>
      <c r="M694" s="214"/>
      <c r="N694" s="215"/>
      <c r="O694" s="215"/>
      <c r="P694" s="215"/>
      <c r="Q694" s="215"/>
      <c r="R694" s="215"/>
      <c r="S694" s="215"/>
      <c r="T694" s="216"/>
      <c r="AT694" s="217" t="s">
        <v>243</v>
      </c>
      <c r="AU694" s="217" t="s">
        <v>88</v>
      </c>
      <c r="AV694" s="14" t="s">
        <v>88</v>
      </c>
      <c r="AW694" s="14" t="s">
        <v>39</v>
      </c>
      <c r="AX694" s="14" t="s">
        <v>78</v>
      </c>
      <c r="AY694" s="217" t="s">
        <v>233</v>
      </c>
    </row>
    <row r="695" spans="1:65" s="13" customFormat="1">
      <c r="B695" s="196"/>
      <c r="C695" s="197"/>
      <c r="D695" s="198" t="s">
        <v>243</v>
      </c>
      <c r="E695" s="199" t="s">
        <v>32</v>
      </c>
      <c r="F695" s="200" t="s">
        <v>824</v>
      </c>
      <c r="G695" s="197"/>
      <c r="H695" s="199" t="s">
        <v>32</v>
      </c>
      <c r="I695" s="201"/>
      <c r="J695" s="197"/>
      <c r="K695" s="197"/>
      <c r="L695" s="202"/>
      <c r="M695" s="203"/>
      <c r="N695" s="204"/>
      <c r="O695" s="204"/>
      <c r="P695" s="204"/>
      <c r="Q695" s="204"/>
      <c r="R695" s="204"/>
      <c r="S695" s="204"/>
      <c r="T695" s="205"/>
      <c r="AT695" s="206" t="s">
        <v>243</v>
      </c>
      <c r="AU695" s="206" t="s">
        <v>88</v>
      </c>
      <c r="AV695" s="13" t="s">
        <v>86</v>
      </c>
      <c r="AW695" s="13" t="s">
        <v>39</v>
      </c>
      <c r="AX695" s="13" t="s">
        <v>78</v>
      </c>
      <c r="AY695" s="206" t="s">
        <v>233</v>
      </c>
    </row>
    <row r="696" spans="1:65" s="14" customFormat="1">
      <c r="B696" s="207"/>
      <c r="C696" s="208"/>
      <c r="D696" s="198" t="s">
        <v>243</v>
      </c>
      <c r="E696" s="209" t="s">
        <v>32</v>
      </c>
      <c r="F696" s="210" t="s">
        <v>825</v>
      </c>
      <c r="G696" s="208"/>
      <c r="H696" s="211">
        <v>17.21</v>
      </c>
      <c r="I696" s="212"/>
      <c r="J696" s="208"/>
      <c r="K696" s="208"/>
      <c r="L696" s="213"/>
      <c r="M696" s="214"/>
      <c r="N696" s="215"/>
      <c r="O696" s="215"/>
      <c r="P696" s="215"/>
      <c r="Q696" s="215"/>
      <c r="R696" s="215"/>
      <c r="S696" s="215"/>
      <c r="T696" s="216"/>
      <c r="AT696" s="217" t="s">
        <v>243</v>
      </c>
      <c r="AU696" s="217" t="s">
        <v>88</v>
      </c>
      <c r="AV696" s="14" t="s">
        <v>88</v>
      </c>
      <c r="AW696" s="14" t="s">
        <v>39</v>
      </c>
      <c r="AX696" s="14" t="s">
        <v>78</v>
      </c>
      <c r="AY696" s="217" t="s">
        <v>233</v>
      </c>
    </row>
    <row r="697" spans="1:65" s="15" customFormat="1">
      <c r="B697" s="218"/>
      <c r="C697" s="219"/>
      <c r="D697" s="198" t="s">
        <v>243</v>
      </c>
      <c r="E697" s="220" t="s">
        <v>32</v>
      </c>
      <c r="F697" s="221" t="s">
        <v>245</v>
      </c>
      <c r="G697" s="219"/>
      <c r="H697" s="222">
        <v>30.15</v>
      </c>
      <c r="I697" s="223"/>
      <c r="J697" s="219"/>
      <c r="K697" s="219"/>
      <c r="L697" s="224"/>
      <c r="M697" s="225"/>
      <c r="N697" s="226"/>
      <c r="O697" s="226"/>
      <c r="P697" s="226"/>
      <c r="Q697" s="226"/>
      <c r="R697" s="226"/>
      <c r="S697" s="226"/>
      <c r="T697" s="227"/>
      <c r="AT697" s="228" t="s">
        <v>243</v>
      </c>
      <c r="AU697" s="228" t="s">
        <v>88</v>
      </c>
      <c r="AV697" s="15" t="s">
        <v>239</v>
      </c>
      <c r="AW697" s="15" t="s">
        <v>39</v>
      </c>
      <c r="AX697" s="15" t="s">
        <v>86</v>
      </c>
      <c r="AY697" s="228" t="s">
        <v>233</v>
      </c>
    </row>
    <row r="698" spans="1:65" s="2" customFormat="1" ht="37.799999999999997" customHeight="1">
      <c r="A698" s="37"/>
      <c r="B698" s="38"/>
      <c r="C698" s="178" t="s">
        <v>855</v>
      </c>
      <c r="D698" s="178" t="s">
        <v>235</v>
      </c>
      <c r="E698" s="179" t="s">
        <v>856</v>
      </c>
      <c r="F698" s="180" t="s">
        <v>857</v>
      </c>
      <c r="G698" s="181" t="s">
        <v>94</v>
      </c>
      <c r="H698" s="182">
        <v>19.5</v>
      </c>
      <c r="I698" s="183"/>
      <c r="J698" s="184">
        <f>ROUND(I698*H698,2)</f>
        <v>0</v>
      </c>
      <c r="K698" s="180" t="s">
        <v>238</v>
      </c>
      <c r="L698" s="42"/>
      <c r="M698" s="185" t="s">
        <v>32</v>
      </c>
      <c r="N698" s="186" t="s">
        <v>49</v>
      </c>
      <c r="O698" s="67"/>
      <c r="P698" s="187">
        <f>O698*H698</f>
        <v>0</v>
      </c>
      <c r="Q698" s="187">
        <v>1.0000000000000001E-5</v>
      </c>
      <c r="R698" s="187">
        <f>Q698*H698</f>
        <v>1.9500000000000002E-4</v>
      </c>
      <c r="S698" s="187">
        <v>0</v>
      </c>
      <c r="T698" s="188">
        <f>S698*H698</f>
        <v>0</v>
      </c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R698" s="189" t="s">
        <v>239</v>
      </c>
      <c r="AT698" s="189" t="s">
        <v>235</v>
      </c>
      <c r="AU698" s="189" t="s">
        <v>88</v>
      </c>
      <c r="AY698" s="19" t="s">
        <v>233</v>
      </c>
      <c r="BE698" s="190">
        <f>IF(N698="základní",J698,0)</f>
        <v>0</v>
      </c>
      <c r="BF698" s="190">
        <f>IF(N698="snížená",J698,0)</f>
        <v>0</v>
      </c>
      <c r="BG698" s="190">
        <f>IF(N698="zákl. přenesená",J698,0)</f>
        <v>0</v>
      </c>
      <c r="BH698" s="190">
        <f>IF(N698="sníž. přenesená",J698,0)</f>
        <v>0</v>
      </c>
      <c r="BI698" s="190">
        <f>IF(N698="nulová",J698,0)</f>
        <v>0</v>
      </c>
      <c r="BJ698" s="19" t="s">
        <v>86</v>
      </c>
      <c r="BK698" s="190">
        <f>ROUND(I698*H698,2)</f>
        <v>0</v>
      </c>
      <c r="BL698" s="19" t="s">
        <v>239</v>
      </c>
      <c r="BM698" s="189" t="s">
        <v>858</v>
      </c>
    </row>
    <row r="699" spans="1:65" s="2" customFormat="1">
      <c r="A699" s="37"/>
      <c r="B699" s="38"/>
      <c r="C699" s="39"/>
      <c r="D699" s="191" t="s">
        <v>241</v>
      </c>
      <c r="E699" s="39"/>
      <c r="F699" s="192" t="s">
        <v>859</v>
      </c>
      <c r="G699" s="39"/>
      <c r="H699" s="39"/>
      <c r="I699" s="193"/>
      <c r="J699" s="39"/>
      <c r="K699" s="39"/>
      <c r="L699" s="42"/>
      <c r="M699" s="194"/>
      <c r="N699" s="195"/>
      <c r="O699" s="67"/>
      <c r="P699" s="67"/>
      <c r="Q699" s="67"/>
      <c r="R699" s="67"/>
      <c r="S699" s="67"/>
      <c r="T699" s="68"/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T699" s="19" t="s">
        <v>241</v>
      </c>
      <c r="AU699" s="19" t="s">
        <v>88</v>
      </c>
    </row>
    <row r="700" spans="1:65" s="13" customFormat="1">
      <c r="B700" s="196"/>
      <c r="C700" s="197"/>
      <c r="D700" s="198" t="s">
        <v>243</v>
      </c>
      <c r="E700" s="199" t="s">
        <v>32</v>
      </c>
      <c r="F700" s="200" t="s">
        <v>769</v>
      </c>
      <c r="G700" s="197"/>
      <c r="H700" s="199" t="s">
        <v>32</v>
      </c>
      <c r="I700" s="201"/>
      <c r="J700" s="197"/>
      <c r="K700" s="197"/>
      <c r="L700" s="202"/>
      <c r="M700" s="203"/>
      <c r="N700" s="204"/>
      <c r="O700" s="204"/>
      <c r="P700" s="204"/>
      <c r="Q700" s="204"/>
      <c r="R700" s="204"/>
      <c r="S700" s="204"/>
      <c r="T700" s="205"/>
      <c r="AT700" s="206" t="s">
        <v>243</v>
      </c>
      <c r="AU700" s="206" t="s">
        <v>88</v>
      </c>
      <c r="AV700" s="13" t="s">
        <v>86</v>
      </c>
      <c r="AW700" s="13" t="s">
        <v>39</v>
      </c>
      <c r="AX700" s="13" t="s">
        <v>78</v>
      </c>
      <c r="AY700" s="206" t="s">
        <v>233</v>
      </c>
    </row>
    <row r="701" spans="1:65" s="13" customFormat="1">
      <c r="B701" s="196"/>
      <c r="C701" s="197"/>
      <c r="D701" s="198" t="s">
        <v>243</v>
      </c>
      <c r="E701" s="199" t="s">
        <v>32</v>
      </c>
      <c r="F701" s="200" t="s">
        <v>831</v>
      </c>
      <c r="G701" s="197"/>
      <c r="H701" s="199" t="s">
        <v>32</v>
      </c>
      <c r="I701" s="201"/>
      <c r="J701" s="197"/>
      <c r="K701" s="197"/>
      <c r="L701" s="202"/>
      <c r="M701" s="203"/>
      <c r="N701" s="204"/>
      <c r="O701" s="204"/>
      <c r="P701" s="204"/>
      <c r="Q701" s="204"/>
      <c r="R701" s="204"/>
      <c r="S701" s="204"/>
      <c r="T701" s="205"/>
      <c r="AT701" s="206" t="s">
        <v>243</v>
      </c>
      <c r="AU701" s="206" t="s">
        <v>88</v>
      </c>
      <c r="AV701" s="13" t="s">
        <v>86</v>
      </c>
      <c r="AW701" s="13" t="s">
        <v>39</v>
      </c>
      <c r="AX701" s="13" t="s">
        <v>78</v>
      </c>
      <c r="AY701" s="206" t="s">
        <v>233</v>
      </c>
    </row>
    <row r="702" spans="1:65" s="14" customFormat="1">
      <c r="B702" s="207"/>
      <c r="C702" s="208"/>
      <c r="D702" s="198" t="s">
        <v>243</v>
      </c>
      <c r="E702" s="209" t="s">
        <v>32</v>
      </c>
      <c r="F702" s="210" t="s">
        <v>832</v>
      </c>
      <c r="G702" s="208"/>
      <c r="H702" s="211">
        <v>19.5</v>
      </c>
      <c r="I702" s="212"/>
      <c r="J702" s="208"/>
      <c r="K702" s="208"/>
      <c r="L702" s="213"/>
      <c r="M702" s="214"/>
      <c r="N702" s="215"/>
      <c r="O702" s="215"/>
      <c r="P702" s="215"/>
      <c r="Q702" s="215"/>
      <c r="R702" s="215"/>
      <c r="S702" s="215"/>
      <c r="T702" s="216"/>
      <c r="AT702" s="217" t="s">
        <v>243</v>
      </c>
      <c r="AU702" s="217" t="s">
        <v>88</v>
      </c>
      <c r="AV702" s="14" t="s">
        <v>88</v>
      </c>
      <c r="AW702" s="14" t="s">
        <v>39</v>
      </c>
      <c r="AX702" s="14" t="s">
        <v>78</v>
      </c>
      <c r="AY702" s="217" t="s">
        <v>233</v>
      </c>
    </row>
    <row r="703" spans="1:65" s="15" customFormat="1">
      <c r="B703" s="218"/>
      <c r="C703" s="219"/>
      <c r="D703" s="198" t="s">
        <v>243</v>
      </c>
      <c r="E703" s="220" t="s">
        <v>32</v>
      </c>
      <c r="F703" s="221" t="s">
        <v>245</v>
      </c>
      <c r="G703" s="219"/>
      <c r="H703" s="222">
        <v>19.5</v>
      </c>
      <c r="I703" s="223"/>
      <c r="J703" s="219"/>
      <c r="K703" s="219"/>
      <c r="L703" s="224"/>
      <c r="M703" s="225"/>
      <c r="N703" s="226"/>
      <c r="O703" s="226"/>
      <c r="P703" s="226"/>
      <c r="Q703" s="226"/>
      <c r="R703" s="226"/>
      <c r="S703" s="226"/>
      <c r="T703" s="227"/>
      <c r="AT703" s="228" t="s">
        <v>243</v>
      </c>
      <c r="AU703" s="228" t="s">
        <v>88</v>
      </c>
      <c r="AV703" s="15" t="s">
        <v>239</v>
      </c>
      <c r="AW703" s="15" t="s">
        <v>39</v>
      </c>
      <c r="AX703" s="15" t="s">
        <v>86</v>
      </c>
      <c r="AY703" s="228" t="s">
        <v>233</v>
      </c>
    </row>
    <row r="704" spans="1:65" s="2" customFormat="1" ht="49.05" customHeight="1">
      <c r="A704" s="37"/>
      <c r="B704" s="38"/>
      <c r="C704" s="178" t="s">
        <v>860</v>
      </c>
      <c r="D704" s="178" t="s">
        <v>235</v>
      </c>
      <c r="E704" s="179" t="s">
        <v>861</v>
      </c>
      <c r="F704" s="180" t="s">
        <v>862</v>
      </c>
      <c r="G704" s="181" t="s">
        <v>144</v>
      </c>
      <c r="H704" s="182">
        <v>126.29</v>
      </c>
      <c r="I704" s="183"/>
      <c r="J704" s="184">
        <f>ROUND(I704*H704,2)</f>
        <v>0</v>
      </c>
      <c r="K704" s="180" t="s">
        <v>238</v>
      </c>
      <c r="L704" s="42"/>
      <c r="M704" s="185" t="s">
        <v>32</v>
      </c>
      <c r="N704" s="186" t="s">
        <v>49</v>
      </c>
      <c r="O704" s="67"/>
      <c r="P704" s="187">
        <f>O704*H704</f>
        <v>0</v>
      </c>
      <c r="Q704" s="187">
        <v>0.15540000000000001</v>
      </c>
      <c r="R704" s="187">
        <f>Q704*H704</f>
        <v>19.625466000000003</v>
      </c>
      <c r="S704" s="187">
        <v>0</v>
      </c>
      <c r="T704" s="188">
        <f>S704*H704</f>
        <v>0</v>
      </c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R704" s="189" t="s">
        <v>239</v>
      </c>
      <c r="AT704" s="189" t="s">
        <v>235</v>
      </c>
      <c r="AU704" s="189" t="s">
        <v>88</v>
      </c>
      <c r="AY704" s="19" t="s">
        <v>233</v>
      </c>
      <c r="BE704" s="190">
        <f>IF(N704="základní",J704,0)</f>
        <v>0</v>
      </c>
      <c r="BF704" s="190">
        <f>IF(N704="snížená",J704,0)</f>
        <v>0</v>
      </c>
      <c r="BG704" s="190">
        <f>IF(N704="zákl. přenesená",J704,0)</f>
        <v>0</v>
      </c>
      <c r="BH704" s="190">
        <f>IF(N704="sníž. přenesená",J704,0)</f>
        <v>0</v>
      </c>
      <c r="BI704" s="190">
        <f>IF(N704="nulová",J704,0)</f>
        <v>0</v>
      </c>
      <c r="BJ704" s="19" t="s">
        <v>86</v>
      </c>
      <c r="BK704" s="190">
        <f>ROUND(I704*H704,2)</f>
        <v>0</v>
      </c>
      <c r="BL704" s="19" t="s">
        <v>239</v>
      </c>
      <c r="BM704" s="189" t="s">
        <v>863</v>
      </c>
    </row>
    <row r="705" spans="1:65" s="2" customFormat="1">
      <c r="A705" s="37"/>
      <c r="B705" s="38"/>
      <c r="C705" s="39"/>
      <c r="D705" s="191" t="s">
        <v>241</v>
      </c>
      <c r="E705" s="39"/>
      <c r="F705" s="192" t="s">
        <v>864</v>
      </c>
      <c r="G705" s="39"/>
      <c r="H705" s="39"/>
      <c r="I705" s="193"/>
      <c r="J705" s="39"/>
      <c r="K705" s="39"/>
      <c r="L705" s="42"/>
      <c r="M705" s="194"/>
      <c r="N705" s="195"/>
      <c r="O705" s="67"/>
      <c r="P705" s="67"/>
      <c r="Q705" s="67"/>
      <c r="R705" s="67"/>
      <c r="S705" s="67"/>
      <c r="T705" s="68"/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T705" s="19" t="s">
        <v>241</v>
      </c>
      <c r="AU705" s="19" t="s">
        <v>88</v>
      </c>
    </row>
    <row r="706" spans="1:65" s="13" customFormat="1">
      <c r="B706" s="196"/>
      <c r="C706" s="197"/>
      <c r="D706" s="198" t="s">
        <v>243</v>
      </c>
      <c r="E706" s="199" t="s">
        <v>32</v>
      </c>
      <c r="F706" s="200" t="s">
        <v>865</v>
      </c>
      <c r="G706" s="197"/>
      <c r="H706" s="199" t="s">
        <v>32</v>
      </c>
      <c r="I706" s="201"/>
      <c r="J706" s="197"/>
      <c r="K706" s="197"/>
      <c r="L706" s="202"/>
      <c r="M706" s="203"/>
      <c r="N706" s="204"/>
      <c r="O706" s="204"/>
      <c r="P706" s="204"/>
      <c r="Q706" s="204"/>
      <c r="R706" s="204"/>
      <c r="S706" s="204"/>
      <c r="T706" s="205"/>
      <c r="AT706" s="206" t="s">
        <v>243</v>
      </c>
      <c r="AU706" s="206" t="s">
        <v>88</v>
      </c>
      <c r="AV706" s="13" t="s">
        <v>86</v>
      </c>
      <c r="AW706" s="13" t="s">
        <v>39</v>
      </c>
      <c r="AX706" s="13" t="s">
        <v>78</v>
      </c>
      <c r="AY706" s="206" t="s">
        <v>233</v>
      </c>
    </row>
    <row r="707" spans="1:65" s="13" customFormat="1">
      <c r="B707" s="196"/>
      <c r="C707" s="197"/>
      <c r="D707" s="198" t="s">
        <v>243</v>
      </c>
      <c r="E707" s="199" t="s">
        <v>32</v>
      </c>
      <c r="F707" s="200" t="s">
        <v>866</v>
      </c>
      <c r="G707" s="197"/>
      <c r="H707" s="199" t="s">
        <v>32</v>
      </c>
      <c r="I707" s="201"/>
      <c r="J707" s="197"/>
      <c r="K707" s="197"/>
      <c r="L707" s="202"/>
      <c r="M707" s="203"/>
      <c r="N707" s="204"/>
      <c r="O707" s="204"/>
      <c r="P707" s="204"/>
      <c r="Q707" s="204"/>
      <c r="R707" s="204"/>
      <c r="S707" s="204"/>
      <c r="T707" s="205"/>
      <c r="AT707" s="206" t="s">
        <v>243</v>
      </c>
      <c r="AU707" s="206" t="s">
        <v>88</v>
      </c>
      <c r="AV707" s="13" t="s">
        <v>86</v>
      </c>
      <c r="AW707" s="13" t="s">
        <v>39</v>
      </c>
      <c r="AX707" s="13" t="s">
        <v>78</v>
      </c>
      <c r="AY707" s="206" t="s">
        <v>233</v>
      </c>
    </row>
    <row r="708" spans="1:65" s="14" customFormat="1">
      <c r="B708" s="207"/>
      <c r="C708" s="208"/>
      <c r="D708" s="198" t="s">
        <v>243</v>
      </c>
      <c r="E708" s="209" t="s">
        <v>32</v>
      </c>
      <c r="F708" s="210" t="s">
        <v>155</v>
      </c>
      <c r="G708" s="208"/>
      <c r="H708" s="211">
        <v>37.130000000000003</v>
      </c>
      <c r="I708" s="212"/>
      <c r="J708" s="208"/>
      <c r="K708" s="208"/>
      <c r="L708" s="213"/>
      <c r="M708" s="214"/>
      <c r="N708" s="215"/>
      <c r="O708" s="215"/>
      <c r="P708" s="215"/>
      <c r="Q708" s="215"/>
      <c r="R708" s="215"/>
      <c r="S708" s="215"/>
      <c r="T708" s="216"/>
      <c r="AT708" s="217" t="s">
        <v>243</v>
      </c>
      <c r="AU708" s="217" t="s">
        <v>88</v>
      </c>
      <c r="AV708" s="14" t="s">
        <v>88</v>
      </c>
      <c r="AW708" s="14" t="s">
        <v>39</v>
      </c>
      <c r="AX708" s="14" t="s">
        <v>78</v>
      </c>
      <c r="AY708" s="217" t="s">
        <v>233</v>
      </c>
    </row>
    <row r="709" spans="1:65" s="13" customFormat="1">
      <c r="B709" s="196"/>
      <c r="C709" s="197"/>
      <c r="D709" s="198" t="s">
        <v>243</v>
      </c>
      <c r="E709" s="199" t="s">
        <v>32</v>
      </c>
      <c r="F709" s="200" t="s">
        <v>867</v>
      </c>
      <c r="G709" s="197"/>
      <c r="H709" s="199" t="s">
        <v>32</v>
      </c>
      <c r="I709" s="201"/>
      <c r="J709" s="197"/>
      <c r="K709" s="197"/>
      <c r="L709" s="202"/>
      <c r="M709" s="203"/>
      <c r="N709" s="204"/>
      <c r="O709" s="204"/>
      <c r="P709" s="204"/>
      <c r="Q709" s="204"/>
      <c r="R709" s="204"/>
      <c r="S709" s="204"/>
      <c r="T709" s="205"/>
      <c r="AT709" s="206" t="s">
        <v>243</v>
      </c>
      <c r="AU709" s="206" t="s">
        <v>88</v>
      </c>
      <c r="AV709" s="13" t="s">
        <v>86</v>
      </c>
      <c r="AW709" s="13" t="s">
        <v>39</v>
      </c>
      <c r="AX709" s="13" t="s">
        <v>78</v>
      </c>
      <c r="AY709" s="206" t="s">
        <v>233</v>
      </c>
    </row>
    <row r="710" spans="1:65" s="14" customFormat="1">
      <c r="B710" s="207"/>
      <c r="C710" s="208"/>
      <c r="D710" s="198" t="s">
        <v>243</v>
      </c>
      <c r="E710" s="209" t="s">
        <v>32</v>
      </c>
      <c r="F710" s="210" t="s">
        <v>152</v>
      </c>
      <c r="G710" s="208"/>
      <c r="H710" s="211">
        <v>74.16</v>
      </c>
      <c r="I710" s="212"/>
      <c r="J710" s="208"/>
      <c r="K710" s="208"/>
      <c r="L710" s="213"/>
      <c r="M710" s="214"/>
      <c r="N710" s="215"/>
      <c r="O710" s="215"/>
      <c r="P710" s="215"/>
      <c r="Q710" s="215"/>
      <c r="R710" s="215"/>
      <c r="S710" s="215"/>
      <c r="T710" s="216"/>
      <c r="AT710" s="217" t="s">
        <v>243</v>
      </c>
      <c r="AU710" s="217" t="s">
        <v>88</v>
      </c>
      <c r="AV710" s="14" t="s">
        <v>88</v>
      </c>
      <c r="AW710" s="14" t="s">
        <v>39</v>
      </c>
      <c r="AX710" s="14" t="s">
        <v>78</v>
      </c>
      <c r="AY710" s="217" t="s">
        <v>233</v>
      </c>
    </row>
    <row r="711" spans="1:65" s="14" customFormat="1">
      <c r="B711" s="207"/>
      <c r="C711" s="208"/>
      <c r="D711" s="198" t="s">
        <v>243</v>
      </c>
      <c r="E711" s="209" t="s">
        <v>32</v>
      </c>
      <c r="F711" s="210" t="s">
        <v>158</v>
      </c>
      <c r="G711" s="208"/>
      <c r="H711" s="211">
        <v>15</v>
      </c>
      <c r="I711" s="212"/>
      <c r="J711" s="208"/>
      <c r="K711" s="208"/>
      <c r="L711" s="213"/>
      <c r="M711" s="214"/>
      <c r="N711" s="215"/>
      <c r="O711" s="215"/>
      <c r="P711" s="215"/>
      <c r="Q711" s="215"/>
      <c r="R711" s="215"/>
      <c r="S711" s="215"/>
      <c r="T711" s="216"/>
      <c r="AT711" s="217" t="s">
        <v>243</v>
      </c>
      <c r="AU711" s="217" t="s">
        <v>88</v>
      </c>
      <c r="AV711" s="14" t="s">
        <v>88</v>
      </c>
      <c r="AW711" s="14" t="s">
        <v>39</v>
      </c>
      <c r="AX711" s="14" t="s">
        <v>78</v>
      </c>
      <c r="AY711" s="217" t="s">
        <v>233</v>
      </c>
    </row>
    <row r="712" spans="1:65" s="15" customFormat="1">
      <c r="B712" s="218"/>
      <c r="C712" s="219"/>
      <c r="D712" s="198" t="s">
        <v>243</v>
      </c>
      <c r="E712" s="220" t="s">
        <v>32</v>
      </c>
      <c r="F712" s="221" t="s">
        <v>245</v>
      </c>
      <c r="G712" s="219"/>
      <c r="H712" s="222">
        <v>126.29</v>
      </c>
      <c r="I712" s="223"/>
      <c r="J712" s="219"/>
      <c r="K712" s="219"/>
      <c r="L712" s="224"/>
      <c r="M712" s="225"/>
      <c r="N712" s="226"/>
      <c r="O712" s="226"/>
      <c r="P712" s="226"/>
      <c r="Q712" s="226"/>
      <c r="R712" s="226"/>
      <c r="S712" s="226"/>
      <c r="T712" s="227"/>
      <c r="AT712" s="228" t="s">
        <v>243</v>
      </c>
      <c r="AU712" s="228" t="s">
        <v>88</v>
      </c>
      <c r="AV712" s="15" t="s">
        <v>239</v>
      </c>
      <c r="AW712" s="15" t="s">
        <v>39</v>
      </c>
      <c r="AX712" s="15" t="s">
        <v>86</v>
      </c>
      <c r="AY712" s="228" t="s">
        <v>233</v>
      </c>
    </row>
    <row r="713" spans="1:65" s="2" customFormat="1" ht="16.5" customHeight="1">
      <c r="A713" s="37"/>
      <c r="B713" s="38"/>
      <c r="C713" s="229" t="s">
        <v>868</v>
      </c>
      <c r="D713" s="229" t="s">
        <v>383</v>
      </c>
      <c r="E713" s="230" t="s">
        <v>869</v>
      </c>
      <c r="F713" s="231" t="s">
        <v>870</v>
      </c>
      <c r="G713" s="232" t="s">
        <v>144</v>
      </c>
      <c r="H713" s="233">
        <v>75.643000000000001</v>
      </c>
      <c r="I713" s="234"/>
      <c r="J713" s="235">
        <f>ROUND(I713*H713,2)</f>
        <v>0</v>
      </c>
      <c r="K713" s="231" t="s">
        <v>238</v>
      </c>
      <c r="L713" s="236"/>
      <c r="M713" s="237" t="s">
        <v>32</v>
      </c>
      <c r="N713" s="238" t="s">
        <v>49</v>
      </c>
      <c r="O713" s="67"/>
      <c r="P713" s="187">
        <f>O713*H713</f>
        <v>0</v>
      </c>
      <c r="Q713" s="187">
        <v>0.08</v>
      </c>
      <c r="R713" s="187">
        <f>Q713*H713</f>
        <v>6.0514400000000004</v>
      </c>
      <c r="S713" s="187">
        <v>0</v>
      </c>
      <c r="T713" s="188">
        <f>S713*H713</f>
        <v>0</v>
      </c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R713" s="189" t="s">
        <v>273</v>
      </c>
      <c r="AT713" s="189" t="s">
        <v>383</v>
      </c>
      <c r="AU713" s="189" t="s">
        <v>88</v>
      </c>
      <c r="AY713" s="19" t="s">
        <v>233</v>
      </c>
      <c r="BE713" s="190">
        <f>IF(N713="základní",J713,0)</f>
        <v>0</v>
      </c>
      <c r="BF713" s="190">
        <f>IF(N713="snížená",J713,0)</f>
        <v>0</v>
      </c>
      <c r="BG713" s="190">
        <f>IF(N713="zákl. přenesená",J713,0)</f>
        <v>0</v>
      </c>
      <c r="BH713" s="190">
        <f>IF(N713="sníž. přenesená",J713,0)</f>
        <v>0</v>
      </c>
      <c r="BI713" s="190">
        <f>IF(N713="nulová",J713,0)</f>
        <v>0</v>
      </c>
      <c r="BJ713" s="19" t="s">
        <v>86</v>
      </c>
      <c r="BK713" s="190">
        <f>ROUND(I713*H713,2)</f>
        <v>0</v>
      </c>
      <c r="BL713" s="19" t="s">
        <v>239</v>
      </c>
      <c r="BM713" s="189" t="s">
        <v>871</v>
      </c>
    </row>
    <row r="714" spans="1:65" s="14" customFormat="1">
      <c r="B714" s="207"/>
      <c r="C714" s="208"/>
      <c r="D714" s="198" t="s">
        <v>243</v>
      </c>
      <c r="E714" s="209" t="s">
        <v>32</v>
      </c>
      <c r="F714" s="210" t="s">
        <v>152</v>
      </c>
      <c r="G714" s="208"/>
      <c r="H714" s="211">
        <v>74.16</v>
      </c>
      <c r="I714" s="212"/>
      <c r="J714" s="208"/>
      <c r="K714" s="208"/>
      <c r="L714" s="213"/>
      <c r="M714" s="214"/>
      <c r="N714" s="215"/>
      <c r="O714" s="215"/>
      <c r="P714" s="215"/>
      <c r="Q714" s="215"/>
      <c r="R714" s="215"/>
      <c r="S714" s="215"/>
      <c r="T714" s="216"/>
      <c r="AT714" s="217" t="s">
        <v>243</v>
      </c>
      <c r="AU714" s="217" t="s">
        <v>88</v>
      </c>
      <c r="AV714" s="14" t="s">
        <v>88</v>
      </c>
      <c r="AW714" s="14" t="s">
        <v>39</v>
      </c>
      <c r="AX714" s="14" t="s">
        <v>86</v>
      </c>
      <c r="AY714" s="217" t="s">
        <v>233</v>
      </c>
    </row>
    <row r="715" spans="1:65" s="14" customFormat="1">
      <c r="B715" s="207"/>
      <c r="C715" s="208"/>
      <c r="D715" s="198" t="s">
        <v>243</v>
      </c>
      <c r="E715" s="208"/>
      <c r="F715" s="210" t="s">
        <v>872</v>
      </c>
      <c r="G715" s="208"/>
      <c r="H715" s="211">
        <v>75.643000000000001</v>
      </c>
      <c r="I715" s="212"/>
      <c r="J715" s="208"/>
      <c r="K715" s="208"/>
      <c r="L715" s="213"/>
      <c r="M715" s="214"/>
      <c r="N715" s="215"/>
      <c r="O715" s="215"/>
      <c r="P715" s="215"/>
      <c r="Q715" s="215"/>
      <c r="R715" s="215"/>
      <c r="S715" s="215"/>
      <c r="T715" s="216"/>
      <c r="AT715" s="217" t="s">
        <v>243</v>
      </c>
      <c r="AU715" s="217" t="s">
        <v>88</v>
      </c>
      <c r="AV715" s="14" t="s">
        <v>88</v>
      </c>
      <c r="AW715" s="14" t="s">
        <v>4</v>
      </c>
      <c r="AX715" s="14" t="s">
        <v>86</v>
      </c>
      <c r="AY715" s="217" t="s">
        <v>233</v>
      </c>
    </row>
    <row r="716" spans="1:65" s="2" customFormat="1" ht="21.75" customHeight="1">
      <c r="A716" s="37"/>
      <c r="B716" s="38"/>
      <c r="C716" s="229" t="s">
        <v>873</v>
      </c>
      <c r="D716" s="229" t="s">
        <v>383</v>
      </c>
      <c r="E716" s="230" t="s">
        <v>874</v>
      </c>
      <c r="F716" s="231" t="s">
        <v>875</v>
      </c>
      <c r="G716" s="232" t="s">
        <v>144</v>
      </c>
      <c r="H716" s="233">
        <v>37.872999999999998</v>
      </c>
      <c r="I716" s="234"/>
      <c r="J716" s="235">
        <f>ROUND(I716*H716,2)</f>
        <v>0</v>
      </c>
      <c r="K716" s="231" t="s">
        <v>238</v>
      </c>
      <c r="L716" s="236"/>
      <c r="M716" s="237" t="s">
        <v>32</v>
      </c>
      <c r="N716" s="238" t="s">
        <v>49</v>
      </c>
      <c r="O716" s="67"/>
      <c r="P716" s="187">
        <f>O716*H716</f>
        <v>0</v>
      </c>
      <c r="Q716" s="187">
        <v>4.8399999999999999E-2</v>
      </c>
      <c r="R716" s="187">
        <f>Q716*H716</f>
        <v>1.8330531999999999</v>
      </c>
      <c r="S716" s="187">
        <v>0</v>
      </c>
      <c r="T716" s="188">
        <f>S716*H716</f>
        <v>0</v>
      </c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R716" s="189" t="s">
        <v>273</v>
      </c>
      <c r="AT716" s="189" t="s">
        <v>383</v>
      </c>
      <c r="AU716" s="189" t="s">
        <v>88</v>
      </c>
      <c r="AY716" s="19" t="s">
        <v>233</v>
      </c>
      <c r="BE716" s="190">
        <f>IF(N716="základní",J716,0)</f>
        <v>0</v>
      </c>
      <c r="BF716" s="190">
        <f>IF(N716="snížená",J716,0)</f>
        <v>0</v>
      </c>
      <c r="BG716" s="190">
        <f>IF(N716="zákl. přenesená",J716,0)</f>
        <v>0</v>
      </c>
      <c r="BH716" s="190">
        <f>IF(N716="sníž. přenesená",J716,0)</f>
        <v>0</v>
      </c>
      <c r="BI716" s="190">
        <f>IF(N716="nulová",J716,0)</f>
        <v>0</v>
      </c>
      <c r="BJ716" s="19" t="s">
        <v>86</v>
      </c>
      <c r="BK716" s="190">
        <f>ROUND(I716*H716,2)</f>
        <v>0</v>
      </c>
      <c r="BL716" s="19" t="s">
        <v>239</v>
      </c>
      <c r="BM716" s="189" t="s">
        <v>876</v>
      </c>
    </row>
    <row r="717" spans="1:65" s="14" customFormat="1">
      <c r="B717" s="207"/>
      <c r="C717" s="208"/>
      <c r="D717" s="198" t="s">
        <v>243</v>
      </c>
      <c r="E717" s="209" t="s">
        <v>32</v>
      </c>
      <c r="F717" s="210" t="s">
        <v>155</v>
      </c>
      <c r="G717" s="208"/>
      <c r="H717" s="211">
        <v>37.130000000000003</v>
      </c>
      <c r="I717" s="212"/>
      <c r="J717" s="208"/>
      <c r="K717" s="208"/>
      <c r="L717" s="213"/>
      <c r="M717" s="214"/>
      <c r="N717" s="215"/>
      <c r="O717" s="215"/>
      <c r="P717" s="215"/>
      <c r="Q717" s="215"/>
      <c r="R717" s="215"/>
      <c r="S717" s="215"/>
      <c r="T717" s="216"/>
      <c r="AT717" s="217" t="s">
        <v>243</v>
      </c>
      <c r="AU717" s="217" t="s">
        <v>88</v>
      </c>
      <c r="AV717" s="14" t="s">
        <v>88</v>
      </c>
      <c r="AW717" s="14" t="s">
        <v>39</v>
      </c>
      <c r="AX717" s="14" t="s">
        <v>86</v>
      </c>
      <c r="AY717" s="217" t="s">
        <v>233</v>
      </c>
    </row>
    <row r="718" spans="1:65" s="14" customFormat="1">
      <c r="B718" s="207"/>
      <c r="C718" s="208"/>
      <c r="D718" s="198" t="s">
        <v>243</v>
      </c>
      <c r="E718" s="208"/>
      <c r="F718" s="210" t="s">
        <v>877</v>
      </c>
      <c r="G718" s="208"/>
      <c r="H718" s="211">
        <v>37.872999999999998</v>
      </c>
      <c r="I718" s="212"/>
      <c r="J718" s="208"/>
      <c r="K718" s="208"/>
      <c r="L718" s="213"/>
      <c r="M718" s="214"/>
      <c r="N718" s="215"/>
      <c r="O718" s="215"/>
      <c r="P718" s="215"/>
      <c r="Q718" s="215"/>
      <c r="R718" s="215"/>
      <c r="S718" s="215"/>
      <c r="T718" s="216"/>
      <c r="AT718" s="217" t="s">
        <v>243</v>
      </c>
      <c r="AU718" s="217" t="s">
        <v>88</v>
      </c>
      <c r="AV718" s="14" t="s">
        <v>88</v>
      </c>
      <c r="AW718" s="14" t="s">
        <v>4</v>
      </c>
      <c r="AX718" s="14" t="s">
        <v>86</v>
      </c>
      <c r="AY718" s="217" t="s">
        <v>233</v>
      </c>
    </row>
    <row r="719" spans="1:65" s="2" customFormat="1" ht="24.15" customHeight="1">
      <c r="A719" s="37"/>
      <c r="B719" s="38"/>
      <c r="C719" s="229" t="s">
        <v>878</v>
      </c>
      <c r="D719" s="229" t="s">
        <v>383</v>
      </c>
      <c r="E719" s="230" t="s">
        <v>879</v>
      </c>
      <c r="F719" s="231" t="s">
        <v>880</v>
      </c>
      <c r="G719" s="232" t="s">
        <v>144</v>
      </c>
      <c r="H719" s="233">
        <v>15.3</v>
      </c>
      <c r="I719" s="234"/>
      <c r="J719" s="235">
        <f>ROUND(I719*H719,2)</f>
        <v>0</v>
      </c>
      <c r="K719" s="231" t="s">
        <v>238</v>
      </c>
      <c r="L719" s="236"/>
      <c r="M719" s="237" t="s">
        <v>32</v>
      </c>
      <c r="N719" s="238" t="s">
        <v>49</v>
      </c>
      <c r="O719" s="67"/>
      <c r="P719" s="187">
        <f>O719*H719</f>
        <v>0</v>
      </c>
      <c r="Q719" s="187">
        <v>6.5670000000000006E-2</v>
      </c>
      <c r="R719" s="187">
        <f>Q719*H719</f>
        <v>1.0047510000000002</v>
      </c>
      <c r="S719" s="187">
        <v>0</v>
      </c>
      <c r="T719" s="188">
        <f>S719*H719</f>
        <v>0</v>
      </c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R719" s="189" t="s">
        <v>273</v>
      </c>
      <c r="AT719" s="189" t="s">
        <v>383</v>
      </c>
      <c r="AU719" s="189" t="s">
        <v>88</v>
      </c>
      <c r="AY719" s="19" t="s">
        <v>233</v>
      </c>
      <c r="BE719" s="190">
        <f>IF(N719="základní",J719,0)</f>
        <v>0</v>
      </c>
      <c r="BF719" s="190">
        <f>IF(N719="snížená",J719,0)</f>
        <v>0</v>
      </c>
      <c r="BG719" s="190">
        <f>IF(N719="zákl. přenesená",J719,0)</f>
        <v>0</v>
      </c>
      <c r="BH719" s="190">
        <f>IF(N719="sníž. přenesená",J719,0)</f>
        <v>0</v>
      </c>
      <c r="BI719" s="190">
        <f>IF(N719="nulová",J719,0)</f>
        <v>0</v>
      </c>
      <c r="BJ719" s="19" t="s">
        <v>86</v>
      </c>
      <c r="BK719" s="190">
        <f>ROUND(I719*H719,2)</f>
        <v>0</v>
      </c>
      <c r="BL719" s="19" t="s">
        <v>239</v>
      </c>
      <c r="BM719" s="189" t="s">
        <v>881</v>
      </c>
    </row>
    <row r="720" spans="1:65" s="14" customFormat="1">
      <c r="B720" s="207"/>
      <c r="C720" s="208"/>
      <c r="D720" s="198" t="s">
        <v>243</v>
      </c>
      <c r="E720" s="209" t="s">
        <v>32</v>
      </c>
      <c r="F720" s="210" t="s">
        <v>158</v>
      </c>
      <c r="G720" s="208"/>
      <c r="H720" s="211">
        <v>15</v>
      </c>
      <c r="I720" s="212"/>
      <c r="J720" s="208"/>
      <c r="K720" s="208"/>
      <c r="L720" s="213"/>
      <c r="M720" s="214"/>
      <c r="N720" s="215"/>
      <c r="O720" s="215"/>
      <c r="P720" s="215"/>
      <c r="Q720" s="215"/>
      <c r="R720" s="215"/>
      <c r="S720" s="215"/>
      <c r="T720" s="216"/>
      <c r="AT720" s="217" t="s">
        <v>243</v>
      </c>
      <c r="AU720" s="217" t="s">
        <v>88</v>
      </c>
      <c r="AV720" s="14" t="s">
        <v>88</v>
      </c>
      <c r="AW720" s="14" t="s">
        <v>39</v>
      </c>
      <c r="AX720" s="14" t="s">
        <v>86</v>
      </c>
      <c r="AY720" s="217" t="s">
        <v>233</v>
      </c>
    </row>
    <row r="721" spans="1:65" s="14" customFormat="1">
      <c r="B721" s="207"/>
      <c r="C721" s="208"/>
      <c r="D721" s="198" t="s">
        <v>243</v>
      </c>
      <c r="E721" s="208"/>
      <c r="F721" s="210" t="s">
        <v>882</v>
      </c>
      <c r="G721" s="208"/>
      <c r="H721" s="211">
        <v>15.3</v>
      </c>
      <c r="I721" s="212"/>
      <c r="J721" s="208"/>
      <c r="K721" s="208"/>
      <c r="L721" s="213"/>
      <c r="M721" s="214"/>
      <c r="N721" s="215"/>
      <c r="O721" s="215"/>
      <c r="P721" s="215"/>
      <c r="Q721" s="215"/>
      <c r="R721" s="215"/>
      <c r="S721" s="215"/>
      <c r="T721" s="216"/>
      <c r="AT721" s="217" t="s">
        <v>243</v>
      </c>
      <c r="AU721" s="217" t="s">
        <v>88</v>
      </c>
      <c r="AV721" s="14" t="s">
        <v>88</v>
      </c>
      <c r="AW721" s="14" t="s">
        <v>4</v>
      </c>
      <c r="AX721" s="14" t="s">
        <v>86</v>
      </c>
      <c r="AY721" s="217" t="s">
        <v>233</v>
      </c>
    </row>
    <row r="722" spans="1:65" s="2" customFormat="1" ht="49.05" customHeight="1">
      <c r="A722" s="37"/>
      <c r="B722" s="38"/>
      <c r="C722" s="178" t="s">
        <v>883</v>
      </c>
      <c r="D722" s="178" t="s">
        <v>235</v>
      </c>
      <c r="E722" s="179" t="s">
        <v>884</v>
      </c>
      <c r="F722" s="180" t="s">
        <v>885</v>
      </c>
      <c r="G722" s="181" t="s">
        <v>144</v>
      </c>
      <c r="H722" s="182">
        <v>152.69</v>
      </c>
      <c r="I722" s="183"/>
      <c r="J722" s="184">
        <f>ROUND(I722*H722,2)</f>
        <v>0</v>
      </c>
      <c r="K722" s="180" t="s">
        <v>238</v>
      </c>
      <c r="L722" s="42"/>
      <c r="M722" s="185" t="s">
        <v>32</v>
      </c>
      <c r="N722" s="186" t="s">
        <v>49</v>
      </c>
      <c r="O722" s="67"/>
      <c r="P722" s="187">
        <f>O722*H722</f>
        <v>0</v>
      </c>
      <c r="Q722" s="187">
        <v>0.1295</v>
      </c>
      <c r="R722" s="187">
        <f>Q722*H722</f>
        <v>19.773354999999999</v>
      </c>
      <c r="S722" s="187">
        <v>0</v>
      </c>
      <c r="T722" s="188">
        <f>S722*H722</f>
        <v>0</v>
      </c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R722" s="189" t="s">
        <v>239</v>
      </c>
      <c r="AT722" s="189" t="s">
        <v>235</v>
      </c>
      <c r="AU722" s="189" t="s">
        <v>88</v>
      </c>
      <c r="AY722" s="19" t="s">
        <v>233</v>
      </c>
      <c r="BE722" s="190">
        <f>IF(N722="základní",J722,0)</f>
        <v>0</v>
      </c>
      <c r="BF722" s="190">
        <f>IF(N722="snížená",J722,0)</f>
        <v>0</v>
      </c>
      <c r="BG722" s="190">
        <f>IF(N722="zákl. přenesená",J722,0)</f>
        <v>0</v>
      </c>
      <c r="BH722" s="190">
        <f>IF(N722="sníž. přenesená",J722,0)</f>
        <v>0</v>
      </c>
      <c r="BI722" s="190">
        <f>IF(N722="nulová",J722,0)</f>
        <v>0</v>
      </c>
      <c r="BJ722" s="19" t="s">
        <v>86</v>
      </c>
      <c r="BK722" s="190">
        <f>ROUND(I722*H722,2)</f>
        <v>0</v>
      </c>
      <c r="BL722" s="19" t="s">
        <v>239</v>
      </c>
      <c r="BM722" s="189" t="s">
        <v>886</v>
      </c>
    </row>
    <row r="723" spans="1:65" s="2" customFormat="1">
      <c r="A723" s="37"/>
      <c r="B723" s="38"/>
      <c r="C723" s="39"/>
      <c r="D723" s="191" t="s">
        <v>241</v>
      </c>
      <c r="E723" s="39"/>
      <c r="F723" s="192" t="s">
        <v>887</v>
      </c>
      <c r="G723" s="39"/>
      <c r="H723" s="39"/>
      <c r="I723" s="193"/>
      <c r="J723" s="39"/>
      <c r="K723" s="39"/>
      <c r="L723" s="42"/>
      <c r="M723" s="194"/>
      <c r="N723" s="195"/>
      <c r="O723" s="67"/>
      <c r="P723" s="67"/>
      <c r="Q723" s="67"/>
      <c r="R723" s="67"/>
      <c r="S723" s="67"/>
      <c r="T723" s="68"/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T723" s="19" t="s">
        <v>241</v>
      </c>
      <c r="AU723" s="19" t="s">
        <v>88</v>
      </c>
    </row>
    <row r="724" spans="1:65" s="13" customFormat="1">
      <c r="B724" s="196"/>
      <c r="C724" s="197"/>
      <c r="D724" s="198" t="s">
        <v>243</v>
      </c>
      <c r="E724" s="199" t="s">
        <v>32</v>
      </c>
      <c r="F724" s="200" t="s">
        <v>865</v>
      </c>
      <c r="G724" s="197"/>
      <c r="H724" s="199" t="s">
        <v>32</v>
      </c>
      <c r="I724" s="201"/>
      <c r="J724" s="197"/>
      <c r="K724" s="197"/>
      <c r="L724" s="202"/>
      <c r="M724" s="203"/>
      <c r="N724" s="204"/>
      <c r="O724" s="204"/>
      <c r="P724" s="204"/>
      <c r="Q724" s="204"/>
      <c r="R724" s="204"/>
      <c r="S724" s="204"/>
      <c r="T724" s="205"/>
      <c r="AT724" s="206" t="s">
        <v>243</v>
      </c>
      <c r="AU724" s="206" t="s">
        <v>88</v>
      </c>
      <c r="AV724" s="13" t="s">
        <v>86</v>
      </c>
      <c r="AW724" s="13" t="s">
        <v>39</v>
      </c>
      <c r="AX724" s="13" t="s">
        <v>78</v>
      </c>
      <c r="AY724" s="206" t="s">
        <v>233</v>
      </c>
    </row>
    <row r="725" spans="1:65" s="13" customFormat="1">
      <c r="B725" s="196"/>
      <c r="C725" s="197"/>
      <c r="D725" s="198" t="s">
        <v>243</v>
      </c>
      <c r="E725" s="199" t="s">
        <v>32</v>
      </c>
      <c r="F725" s="200" t="s">
        <v>888</v>
      </c>
      <c r="G725" s="197"/>
      <c r="H725" s="199" t="s">
        <v>32</v>
      </c>
      <c r="I725" s="201"/>
      <c r="J725" s="197"/>
      <c r="K725" s="197"/>
      <c r="L725" s="202"/>
      <c r="M725" s="203"/>
      <c r="N725" s="204"/>
      <c r="O725" s="204"/>
      <c r="P725" s="204"/>
      <c r="Q725" s="204"/>
      <c r="R725" s="204"/>
      <c r="S725" s="204"/>
      <c r="T725" s="205"/>
      <c r="AT725" s="206" t="s">
        <v>243</v>
      </c>
      <c r="AU725" s="206" t="s">
        <v>88</v>
      </c>
      <c r="AV725" s="13" t="s">
        <v>86</v>
      </c>
      <c r="AW725" s="13" t="s">
        <v>39</v>
      </c>
      <c r="AX725" s="13" t="s">
        <v>78</v>
      </c>
      <c r="AY725" s="206" t="s">
        <v>233</v>
      </c>
    </row>
    <row r="726" spans="1:65" s="14" customFormat="1">
      <c r="B726" s="207"/>
      <c r="C726" s="208"/>
      <c r="D726" s="198" t="s">
        <v>243</v>
      </c>
      <c r="E726" s="209" t="s">
        <v>32</v>
      </c>
      <c r="F726" s="210" t="s">
        <v>149</v>
      </c>
      <c r="G726" s="208"/>
      <c r="H726" s="211">
        <v>98.4</v>
      </c>
      <c r="I726" s="212"/>
      <c r="J726" s="208"/>
      <c r="K726" s="208"/>
      <c r="L726" s="213"/>
      <c r="M726" s="214"/>
      <c r="N726" s="215"/>
      <c r="O726" s="215"/>
      <c r="P726" s="215"/>
      <c r="Q726" s="215"/>
      <c r="R726" s="215"/>
      <c r="S726" s="215"/>
      <c r="T726" s="216"/>
      <c r="AT726" s="217" t="s">
        <v>243</v>
      </c>
      <c r="AU726" s="217" t="s">
        <v>88</v>
      </c>
      <c r="AV726" s="14" t="s">
        <v>88</v>
      </c>
      <c r="AW726" s="14" t="s">
        <v>39</v>
      </c>
      <c r="AX726" s="14" t="s">
        <v>78</v>
      </c>
      <c r="AY726" s="217" t="s">
        <v>233</v>
      </c>
    </row>
    <row r="727" spans="1:65" s="13" customFormat="1">
      <c r="B727" s="196"/>
      <c r="C727" s="197"/>
      <c r="D727" s="198" t="s">
        <v>243</v>
      </c>
      <c r="E727" s="199" t="s">
        <v>32</v>
      </c>
      <c r="F727" s="200" t="s">
        <v>889</v>
      </c>
      <c r="G727" s="197"/>
      <c r="H727" s="199" t="s">
        <v>32</v>
      </c>
      <c r="I727" s="201"/>
      <c r="J727" s="197"/>
      <c r="K727" s="197"/>
      <c r="L727" s="202"/>
      <c r="M727" s="203"/>
      <c r="N727" s="204"/>
      <c r="O727" s="204"/>
      <c r="P727" s="204"/>
      <c r="Q727" s="204"/>
      <c r="R727" s="204"/>
      <c r="S727" s="204"/>
      <c r="T727" s="205"/>
      <c r="AT727" s="206" t="s">
        <v>243</v>
      </c>
      <c r="AU727" s="206" t="s">
        <v>88</v>
      </c>
      <c r="AV727" s="13" t="s">
        <v>86</v>
      </c>
      <c r="AW727" s="13" t="s">
        <v>39</v>
      </c>
      <c r="AX727" s="13" t="s">
        <v>78</v>
      </c>
      <c r="AY727" s="206" t="s">
        <v>233</v>
      </c>
    </row>
    <row r="728" spans="1:65" s="14" customFormat="1">
      <c r="B728" s="207"/>
      <c r="C728" s="208"/>
      <c r="D728" s="198" t="s">
        <v>243</v>
      </c>
      <c r="E728" s="209" t="s">
        <v>32</v>
      </c>
      <c r="F728" s="210" t="s">
        <v>160</v>
      </c>
      <c r="G728" s="208"/>
      <c r="H728" s="211">
        <v>54.29</v>
      </c>
      <c r="I728" s="212"/>
      <c r="J728" s="208"/>
      <c r="K728" s="208"/>
      <c r="L728" s="213"/>
      <c r="M728" s="214"/>
      <c r="N728" s="215"/>
      <c r="O728" s="215"/>
      <c r="P728" s="215"/>
      <c r="Q728" s="215"/>
      <c r="R728" s="215"/>
      <c r="S728" s="215"/>
      <c r="T728" s="216"/>
      <c r="AT728" s="217" t="s">
        <v>243</v>
      </c>
      <c r="AU728" s="217" t="s">
        <v>88</v>
      </c>
      <c r="AV728" s="14" t="s">
        <v>88</v>
      </c>
      <c r="AW728" s="14" t="s">
        <v>39</v>
      </c>
      <c r="AX728" s="14" t="s">
        <v>78</v>
      </c>
      <c r="AY728" s="217" t="s">
        <v>233</v>
      </c>
    </row>
    <row r="729" spans="1:65" s="15" customFormat="1">
      <c r="B729" s="218"/>
      <c r="C729" s="219"/>
      <c r="D729" s="198" t="s">
        <v>243</v>
      </c>
      <c r="E729" s="220" t="s">
        <v>32</v>
      </c>
      <c r="F729" s="221" t="s">
        <v>245</v>
      </c>
      <c r="G729" s="219"/>
      <c r="H729" s="222">
        <v>152.69</v>
      </c>
      <c r="I729" s="223"/>
      <c r="J729" s="219"/>
      <c r="K729" s="219"/>
      <c r="L729" s="224"/>
      <c r="M729" s="225"/>
      <c r="N729" s="226"/>
      <c r="O729" s="226"/>
      <c r="P729" s="226"/>
      <c r="Q729" s="226"/>
      <c r="R729" s="226"/>
      <c r="S729" s="226"/>
      <c r="T729" s="227"/>
      <c r="AT729" s="228" t="s">
        <v>243</v>
      </c>
      <c r="AU729" s="228" t="s">
        <v>88</v>
      </c>
      <c r="AV729" s="15" t="s">
        <v>239</v>
      </c>
      <c r="AW729" s="15" t="s">
        <v>39</v>
      </c>
      <c r="AX729" s="15" t="s">
        <v>86</v>
      </c>
      <c r="AY729" s="228" t="s">
        <v>233</v>
      </c>
    </row>
    <row r="730" spans="1:65" s="2" customFormat="1" ht="21.75" customHeight="1">
      <c r="A730" s="37"/>
      <c r="B730" s="38"/>
      <c r="C730" s="229" t="s">
        <v>890</v>
      </c>
      <c r="D730" s="229" t="s">
        <v>383</v>
      </c>
      <c r="E730" s="230" t="s">
        <v>891</v>
      </c>
      <c r="F730" s="231" t="s">
        <v>892</v>
      </c>
      <c r="G730" s="232" t="s">
        <v>144</v>
      </c>
      <c r="H730" s="233">
        <v>100.36799999999999</v>
      </c>
      <c r="I730" s="234"/>
      <c r="J730" s="235">
        <f>ROUND(I730*H730,2)</f>
        <v>0</v>
      </c>
      <c r="K730" s="231" t="s">
        <v>238</v>
      </c>
      <c r="L730" s="236"/>
      <c r="M730" s="237" t="s">
        <v>32</v>
      </c>
      <c r="N730" s="238" t="s">
        <v>49</v>
      </c>
      <c r="O730" s="67"/>
      <c r="P730" s="187">
        <f>O730*H730</f>
        <v>0</v>
      </c>
      <c r="Q730" s="187">
        <v>2.1999999999999999E-2</v>
      </c>
      <c r="R730" s="187">
        <f>Q730*H730</f>
        <v>2.2080959999999998</v>
      </c>
      <c r="S730" s="187">
        <v>0</v>
      </c>
      <c r="T730" s="188">
        <f>S730*H730</f>
        <v>0</v>
      </c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R730" s="189" t="s">
        <v>273</v>
      </c>
      <c r="AT730" s="189" t="s">
        <v>383</v>
      </c>
      <c r="AU730" s="189" t="s">
        <v>88</v>
      </c>
      <c r="AY730" s="19" t="s">
        <v>233</v>
      </c>
      <c r="BE730" s="190">
        <f>IF(N730="základní",J730,0)</f>
        <v>0</v>
      </c>
      <c r="BF730" s="190">
        <f>IF(N730="snížená",J730,0)</f>
        <v>0</v>
      </c>
      <c r="BG730" s="190">
        <f>IF(N730="zákl. přenesená",J730,0)</f>
        <v>0</v>
      </c>
      <c r="BH730" s="190">
        <f>IF(N730="sníž. přenesená",J730,0)</f>
        <v>0</v>
      </c>
      <c r="BI730" s="190">
        <f>IF(N730="nulová",J730,0)</f>
        <v>0</v>
      </c>
      <c r="BJ730" s="19" t="s">
        <v>86</v>
      </c>
      <c r="BK730" s="190">
        <f>ROUND(I730*H730,2)</f>
        <v>0</v>
      </c>
      <c r="BL730" s="19" t="s">
        <v>239</v>
      </c>
      <c r="BM730" s="189" t="s">
        <v>893</v>
      </c>
    </row>
    <row r="731" spans="1:65" s="14" customFormat="1">
      <c r="B731" s="207"/>
      <c r="C731" s="208"/>
      <c r="D731" s="198" t="s">
        <v>243</v>
      </c>
      <c r="E731" s="209" t="s">
        <v>32</v>
      </c>
      <c r="F731" s="210" t="s">
        <v>149</v>
      </c>
      <c r="G731" s="208"/>
      <c r="H731" s="211">
        <v>98.4</v>
      </c>
      <c r="I731" s="212"/>
      <c r="J731" s="208"/>
      <c r="K731" s="208"/>
      <c r="L731" s="213"/>
      <c r="M731" s="214"/>
      <c r="N731" s="215"/>
      <c r="O731" s="215"/>
      <c r="P731" s="215"/>
      <c r="Q731" s="215"/>
      <c r="R731" s="215"/>
      <c r="S731" s="215"/>
      <c r="T731" s="216"/>
      <c r="AT731" s="217" t="s">
        <v>243</v>
      </c>
      <c r="AU731" s="217" t="s">
        <v>88</v>
      </c>
      <c r="AV731" s="14" t="s">
        <v>88</v>
      </c>
      <c r="AW731" s="14" t="s">
        <v>39</v>
      </c>
      <c r="AX731" s="14" t="s">
        <v>86</v>
      </c>
      <c r="AY731" s="217" t="s">
        <v>233</v>
      </c>
    </row>
    <row r="732" spans="1:65" s="14" customFormat="1">
      <c r="B732" s="207"/>
      <c r="C732" s="208"/>
      <c r="D732" s="198" t="s">
        <v>243</v>
      </c>
      <c r="E732" s="208"/>
      <c r="F732" s="210" t="s">
        <v>894</v>
      </c>
      <c r="G732" s="208"/>
      <c r="H732" s="211">
        <v>100.36799999999999</v>
      </c>
      <c r="I732" s="212"/>
      <c r="J732" s="208"/>
      <c r="K732" s="208"/>
      <c r="L732" s="213"/>
      <c r="M732" s="214"/>
      <c r="N732" s="215"/>
      <c r="O732" s="215"/>
      <c r="P732" s="215"/>
      <c r="Q732" s="215"/>
      <c r="R732" s="215"/>
      <c r="S732" s="215"/>
      <c r="T732" s="216"/>
      <c r="AT732" s="217" t="s">
        <v>243</v>
      </c>
      <c r="AU732" s="217" t="s">
        <v>88</v>
      </c>
      <c r="AV732" s="14" t="s">
        <v>88</v>
      </c>
      <c r="AW732" s="14" t="s">
        <v>4</v>
      </c>
      <c r="AX732" s="14" t="s">
        <v>86</v>
      </c>
      <c r="AY732" s="217" t="s">
        <v>233</v>
      </c>
    </row>
    <row r="733" spans="1:65" s="2" customFormat="1" ht="21.75" customHeight="1">
      <c r="A733" s="37"/>
      <c r="B733" s="38"/>
      <c r="C733" s="229" t="s">
        <v>895</v>
      </c>
      <c r="D733" s="229" t="s">
        <v>383</v>
      </c>
      <c r="E733" s="230" t="s">
        <v>896</v>
      </c>
      <c r="F733" s="231" t="s">
        <v>897</v>
      </c>
      <c r="G733" s="232" t="s">
        <v>144</v>
      </c>
      <c r="H733" s="233">
        <v>55.375999999999998</v>
      </c>
      <c r="I733" s="234"/>
      <c r="J733" s="235">
        <f>ROUND(I733*H733,2)</f>
        <v>0</v>
      </c>
      <c r="K733" s="231" t="s">
        <v>238</v>
      </c>
      <c r="L733" s="236"/>
      <c r="M733" s="237" t="s">
        <v>32</v>
      </c>
      <c r="N733" s="238" t="s">
        <v>49</v>
      </c>
      <c r="O733" s="67"/>
      <c r="P733" s="187">
        <f>O733*H733</f>
        <v>0</v>
      </c>
      <c r="Q733" s="187">
        <v>4.8000000000000001E-2</v>
      </c>
      <c r="R733" s="187">
        <f>Q733*H733</f>
        <v>2.658048</v>
      </c>
      <c r="S733" s="187">
        <v>0</v>
      </c>
      <c r="T733" s="188">
        <f>S733*H733</f>
        <v>0</v>
      </c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R733" s="189" t="s">
        <v>273</v>
      </c>
      <c r="AT733" s="189" t="s">
        <v>383</v>
      </c>
      <c r="AU733" s="189" t="s">
        <v>88</v>
      </c>
      <c r="AY733" s="19" t="s">
        <v>233</v>
      </c>
      <c r="BE733" s="190">
        <f>IF(N733="základní",J733,0)</f>
        <v>0</v>
      </c>
      <c r="BF733" s="190">
        <f>IF(N733="snížená",J733,0)</f>
        <v>0</v>
      </c>
      <c r="BG733" s="190">
        <f>IF(N733="zákl. přenesená",J733,0)</f>
        <v>0</v>
      </c>
      <c r="BH733" s="190">
        <f>IF(N733="sníž. přenesená",J733,0)</f>
        <v>0</v>
      </c>
      <c r="BI733" s="190">
        <f>IF(N733="nulová",J733,0)</f>
        <v>0</v>
      </c>
      <c r="BJ733" s="19" t="s">
        <v>86</v>
      </c>
      <c r="BK733" s="190">
        <f>ROUND(I733*H733,2)</f>
        <v>0</v>
      </c>
      <c r="BL733" s="19" t="s">
        <v>239</v>
      </c>
      <c r="BM733" s="189" t="s">
        <v>898</v>
      </c>
    </row>
    <row r="734" spans="1:65" s="14" customFormat="1">
      <c r="B734" s="207"/>
      <c r="C734" s="208"/>
      <c r="D734" s="198" t="s">
        <v>243</v>
      </c>
      <c r="E734" s="209" t="s">
        <v>32</v>
      </c>
      <c r="F734" s="210" t="s">
        <v>160</v>
      </c>
      <c r="G734" s="208"/>
      <c r="H734" s="211">
        <v>54.29</v>
      </c>
      <c r="I734" s="212"/>
      <c r="J734" s="208"/>
      <c r="K734" s="208"/>
      <c r="L734" s="213"/>
      <c r="M734" s="214"/>
      <c r="N734" s="215"/>
      <c r="O734" s="215"/>
      <c r="P734" s="215"/>
      <c r="Q734" s="215"/>
      <c r="R734" s="215"/>
      <c r="S734" s="215"/>
      <c r="T734" s="216"/>
      <c r="AT734" s="217" t="s">
        <v>243</v>
      </c>
      <c r="AU734" s="217" t="s">
        <v>88</v>
      </c>
      <c r="AV734" s="14" t="s">
        <v>88</v>
      </c>
      <c r="AW734" s="14" t="s">
        <v>39</v>
      </c>
      <c r="AX734" s="14" t="s">
        <v>86</v>
      </c>
      <c r="AY734" s="217" t="s">
        <v>233</v>
      </c>
    </row>
    <row r="735" spans="1:65" s="14" customFormat="1">
      <c r="B735" s="207"/>
      <c r="C735" s="208"/>
      <c r="D735" s="198" t="s">
        <v>243</v>
      </c>
      <c r="E735" s="208"/>
      <c r="F735" s="210" t="s">
        <v>899</v>
      </c>
      <c r="G735" s="208"/>
      <c r="H735" s="211">
        <v>55.375999999999998</v>
      </c>
      <c r="I735" s="212"/>
      <c r="J735" s="208"/>
      <c r="K735" s="208"/>
      <c r="L735" s="213"/>
      <c r="M735" s="214"/>
      <c r="N735" s="215"/>
      <c r="O735" s="215"/>
      <c r="P735" s="215"/>
      <c r="Q735" s="215"/>
      <c r="R735" s="215"/>
      <c r="S735" s="215"/>
      <c r="T735" s="216"/>
      <c r="AT735" s="217" t="s">
        <v>243</v>
      </c>
      <c r="AU735" s="217" t="s">
        <v>88</v>
      </c>
      <c r="AV735" s="14" t="s">
        <v>88</v>
      </c>
      <c r="AW735" s="14" t="s">
        <v>4</v>
      </c>
      <c r="AX735" s="14" t="s">
        <v>86</v>
      </c>
      <c r="AY735" s="217" t="s">
        <v>233</v>
      </c>
    </row>
    <row r="736" spans="1:65" s="2" customFormat="1" ht="49.05" customHeight="1">
      <c r="A736" s="37"/>
      <c r="B736" s="38"/>
      <c r="C736" s="178" t="s">
        <v>900</v>
      </c>
      <c r="D736" s="178" t="s">
        <v>235</v>
      </c>
      <c r="E736" s="179" t="s">
        <v>901</v>
      </c>
      <c r="F736" s="180" t="s">
        <v>902</v>
      </c>
      <c r="G736" s="181" t="s">
        <v>144</v>
      </c>
      <c r="H736" s="182">
        <v>31.43</v>
      </c>
      <c r="I736" s="183"/>
      <c r="J736" s="184">
        <f>ROUND(I736*H736,2)</f>
        <v>0</v>
      </c>
      <c r="K736" s="180" t="s">
        <v>238</v>
      </c>
      <c r="L736" s="42"/>
      <c r="M736" s="185" t="s">
        <v>32</v>
      </c>
      <c r="N736" s="186" t="s">
        <v>49</v>
      </c>
      <c r="O736" s="67"/>
      <c r="P736" s="187">
        <f>O736*H736</f>
        <v>0</v>
      </c>
      <c r="Q736" s="187">
        <v>0.14066999999999999</v>
      </c>
      <c r="R736" s="187">
        <f>Q736*H736</f>
        <v>4.4212580999999993</v>
      </c>
      <c r="S736" s="187">
        <v>0</v>
      </c>
      <c r="T736" s="188">
        <f>S736*H736</f>
        <v>0</v>
      </c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R736" s="189" t="s">
        <v>239</v>
      </c>
      <c r="AT736" s="189" t="s">
        <v>235</v>
      </c>
      <c r="AU736" s="189" t="s">
        <v>88</v>
      </c>
      <c r="AY736" s="19" t="s">
        <v>233</v>
      </c>
      <c r="BE736" s="190">
        <f>IF(N736="základní",J736,0)</f>
        <v>0</v>
      </c>
      <c r="BF736" s="190">
        <f>IF(N736="snížená",J736,0)</f>
        <v>0</v>
      </c>
      <c r="BG736" s="190">
        <f>IF(N736="zákl. přenesená",J736,0)</f>
        <v>0</v>
      </c>
      <c r="BH736" s="190">
        <f>IF(N736="sníž. přenesená",J736,0)</f>
        <v>0</v>
      </c>
      <c r="BI736" s="190">
        <f>IF(N736="nulová",J736,0)</f>
        <v>0</v>
      </c>
      <c r="BJ736" s="19" t="s">
        <v>86</v>
      </c>
      <c r="BK736" s="190">
        <f>ROUND(I736*H736,2)</f>
        <v>0</v>
      </c>
      <c r="BL736" s="19" t="s">
        <v>239</v>
      </c>
      <c r="BM736" s="189" t="s">
        <v>903</v>
      </c>
    </row>
    <row r="737" spans="1:65" s="2" customFormat="1">
      <c r="A737" s="37"/>
      <c r="B737" s="38"/>
      <c r="C737" s="39"/>
      <c r="D737" s="191" t="s">
        <v>241</v>
      </c>
      <c r="E737" s="39"/>
      <c r="F737" s="192" t="s">
        <v>904</v>
      </c>
      <c r="G737" s="39"/>
      <c r="H737" s="39"/>
      <c r="I737" s="193"/>
      <c r="J737" s="39"/>
      <c r="K737" s="39"/>
      <c r="L737" s="42"/>
      <c r="M737" s="194"/>
      <c r="N737" s="195"/>
      <c r="O737" s="67"/>
      <c r="P737" s="67"/>
      <c r="Q737" s="67"/>
      <c r="R737" s="67"/>
      <c r="S737" s="67"/>
      <c r="T737" s="68"/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T737" s="19" t="s">
        <v>241</v>
      </c>
      <c r="AU737" s="19" t="s">
        <v>88</v>
      </c>
    </row>
    <row r="738" spans="1:65" s="13" customFormat="1">
      <c r="B738" s="196"/>
      <c r="C738" s="197"/>
      <c r="D738" s="198" t="s">
        <v>243</v>
      </c>
      <c r="E738" s="199" t="s">
        <v>32</v>
      </c>
      <c r="F738" s="200" t="s">
        <v>865</v>
      </c>
      <c r="G738" s="197"/>
      <c r="H738" s="199" t="s">
        <v>32</v>
      </c>
      <c r="I738" s="201"/>
      <c r="J738" s="197"/>
      <c r="K738" s="197"/>
      <c r="L738" s="202"/>
      <c r="M738" s="203"/>
      <c r="N738" s="204"/>
      <c r="O738" s="204"/>
      <c r="P738" s="204"/>
      <c r="Q738" s="204"/>
      <c r="R738" s="204"/>
      <c r="S738" s="204"/>
      <c r="T738" s="205"/>
      <c r="AT738" s="206" t="s">
        <v>243</v>
      </c>
      <c r="AU738" s="206" t="s">
        <v>88</v>
      </c>
      <c r="AV738" s="13" t="s">
        <v>86</v>
      </c>
      <c r="AW738" s="13" t="s">
        <v>39</v>
      </c>
      <c r="AX738" s="13" t="s">
        <v>78</v>
      </c>
      <c r="AY738" s="206" t="s">
        <v>233</v>
      </c>
    </row>
    <row r="739" spans="1:65" s="13" customFormat="1">
      <c r="B739" s="196"/>
      <c r="C739" s="197"/>
      <c r="D739" s="198" t="s">
        <v>243</v>
      </c>
      <c r="E739" s="199" t="s">
        <v>32</v>
      </c>
      <c r="F739" s="200" t="s">
        <v>905</v>
      </c>
      <c r="G739" s="197"/>
      <c r="H739" s="199" t="s">
        <v>32</v>
      </c>
      <c r="I739" s="201"/>
      <c r="J739" s="197"/>
      <c r="K739" s="197"/>
      <c r="L739" s="202"/>
      <c r="M739" s="203"/>
      <c r="N739" s="204"/>
      <c r="O739" s="204"/>
      <c r="P739" s="204"/>
      <c r="Q739" s="204"/>
      <c r="R739" s="204"/>
      <c r="S739" s="204"/>
      <c r="T739" s="205"/>
      <c r="AT739" s="206" t="s">
        <v>243</v>
      </c>
      <c r="AU739" s="206" t="s">
        <v>88</v>
      </c>
      <c r="AV739" s="13" t="s">
        <v>86</v>
      </c>
      <c r="AW739" s="13" t="s">
        <v>39</v>
      </c>
      <c r="AX739" s="13" t="s">
        <v>78</v>
      </c>
      <c r="AY739" s="206" t="s">
        <v>233</v>
      </c>
    </row>
    <row r="740" spans="1:65" s="14" customFormat="1">
      <c r="B740" s="207"/>
      <c r="C740" s="208"/>
      <c r="D740" s="198" t="s">
        <v>243</v>
      </c>
      <c r="E740" s="209" t="s">
        <v>32</v>
      </c>
      <c r="F740" s="210" t="s">
        <v>163</v>
      </c>
      <c r="G740" s="208"/>
      <c r="H740" s="211">
        <v>31.43</v>
      </c>
      <c r="I740" s="212"/>
      <c r="J740" s="208"/>
      <c r="K740" s="208"/>
      <c r="L740" s="213"/>
      <c r="M740" s="214"/>
      <c r="N740" s="215"/>
      <c r="O740" s="215"/>
      <c r="P740" s="215"/>
      <c r="Q740" s="215"/>
      <c r="R740" s="215"/>
      <c r="S740" s="215"/>
      <c r="T740" s="216"/>
      <c r="AT740" s="217" t="s">
        <v>243</v>
      </c>
      <c r="AU740" s="217" t="s">
        <v>88</v>
      </c>
      <c r="AV740" s="14" t="s">
        <v>88</v>
      </c>
      <c r="AW740" s="14" t="s">
        <v>39</v>
      </c>
      <c r="AX740" s="14" t="s">
        <v>78</v>
      </c>
      <c r="AY740" s="217" t="s">
        <v>233</v>
      </c>
    </row>
    <row r="741" spans="1:65" s="15" customFormat="1">
      <c r="B741" s="218"/>
      <c r="C741" s="219"/>
      <c r="D741" s="198" t="s">
        <v>243</v>
      </c>
      <c r="E741" s="220" t="s">
        <v>32</v>
      </c>
      <c r="F741" s="221" t="s">
        <v>245</v>
      </c>
      <c r="G741" s="219"/>
      <c r="H741" s="222">
        <v>31.43</v>
      </c>
      <c r="I741" s="223"/>
      <c r="J741" s="219"/>
      <c r="K741" s="219"/>
      <c r="L741" s="224"/>
      <c r="M741" s="225"/>
      <c r="N741" s="226"/>
      <c r="O741" s="226"/>
      <c r="P741" s="226"/>
      <c r="Q741" s="226"/>
      <c r="R741" s="226"/>
      <c r="S741" s="226"/>
      <c r="T741" s="227"/>
      <c r="AT741" s="228" t="s">
        <v>243</v>
      </c>
      <c r="AU741" s="228" t="s">
        <v>88</v>
      </c>
      <c r="AV741" s="15" t="s">
        <v>239</v>
      </c>
      <c r="AW741" s="15" t="s">
        <v>39</v>
      </c>
      <c r="AX741" s="15" t="s">
        <v>86</v>
      </c>
      <c r="AY741" s="228" t="s">
        <v>233</v>
      </c>
    </row>
    <row r="742" spans="1:65" s="2" customFormat="1" ht="16.5" customHeight="1">
      <c r="A742" s="37"/>
      <c r="B742" s="38"/>
      <c r="C742" s="229" t="s">
        <v>906</v>
      </c>
      <c r="D742" s="229" t="s">
        <v>383</v>
      </c>
      <c r="E742" s="230" t="s">
        <v>907</v>
      </c>
      <c r="F742" s="231" t="s">
        <v>908</v>
      </c>
      <c r="G742" s="232" t="s">
        <v>144</v>
      </c>
      <c r="H742" s="233">
        <v>32.058999999999997</v>
      </c>
      <c r="I742" s="234"/>
      <c r="J742" s="235">
        <f>ROUND(I742*H742,2)</f>
        <v>0</v>
      </c>
      <c r="K742" s="231" t="s">
        <v>238</v>
      </c>
      <c r="L742" s="236"/>
      <c r="M742" s="237" t="s">
        <v>32</v>
      </c>
      <c r="N742" s="238" t="s">
        <v>49</v>
      </c>
      <c r="O742" s="67"/>
      <c r="P742" s="187">
        <f>O742*H742</f>
        <v>0</v>
      </c>
      <c r="Q742" s="187">
        <v>6.5000000000000002E-2</v>
      </c>
      <c r="R742" s="187">
        <f>Q742*H742</f>
        <v>2.0838350000000001</v>
      </c>
      <c r="S742" s="187">
        <v>0</v>
      </c>
      <c r="T742" s="188">
        <f>S742*H742</f>
        <v>0</v>
      </c>
      <c r="U742" s="37"/>
      <c r="V742" s="37"/>
      <c r="W742" s="37"/>
      <c r="X742" s="37"/>
      <c r="Y742" s="37"/>
      <c r="Z742" s="37"/>
      <c r="AA742" s="37"/>
      <c r="AB742" s="37"/>
      <c r="AC742" s="37"/>
      <c r="AD742" s="37"/>
      <c r="AE742" s="37"/>
      <c r="AR742" s="189" t="s">
        <v>273</v>
      </c>
      <c r="AT742" s="189" t="s">
        <v>383</v>
      </c>
      <c r="AU742" s="189" t="s">
        <v>88</v>
      </c>
      <c r="AY742" s="19" t="s">
        <v>233</v>
      </c>
      <c r="BE742" s="190">
        <f>IF(N742="základní",J742,0)</f>
        <v>0</v>
      </c>
      <c r="BF742" s="190">
        <f>IF(N742="snížená",J742,0)</f>
        <v>0</v>
      </c>
      <c r="BG742" s="190">
        <f>IF(N742="zákl. přenesená",J742,0)</f>
        <v>0</v>
      </c>
      <c r="BH742" s="190">
        <f>IF(N742="sníž. přenesená",J742,0)</f>
        <v>0</v>
      </c>
      <c r="BI742" s="190">
        <f>IF(N742="nulová",J742,0)</f>
        <v>0</v>
      </c>
      <c r="BJ742" s="19" t="s">
        <v>86</v>
      </c>
      <c r="BK742" s="190">
        <f>ROUND(I742*H742,2)</f>
        <v>0</v>
      </c>
      <c r="BL742" s="19" t="s">
        <v>239</v>
      </c>
      <c r="BM742" s="189" t="s">
        <v>909</v>
      </c>
    </row>
    <row r="743" spans="1:65" s="14" customFormat="1">
      <c r="B743" s="207"/>
      <c r="C743" s="208"/>
      <c r="D743" s="198" t="s">
        <v>243</v>
      </c>
      <c r="E743" s="208"/>
      <c r="F743" s="210" t="s">
        <v>910</v>
      </c>
      <c r="G743" s="208"/>
      <c r="H743" s="211">
        <v>32.058999999999997</v>
      </c>
      <c r="I743" s="212"/>
      <c r="J743" s="208"/>
      <c r="K743" s="208"/>
      <c r="L743" s="213"/>
      <c r="M743" s="214"/>
      <c r="N743" s="215"/>
      <c r="O743" s="215"/>
      <c r="P743" s="215"/>
      <c r="Q743" s="215"/>
      <c r="R743" s="215"/>
      <c r="S743" s="215"/>
      <c r="T743" s="216"/>
      <c r="AT743" s="217" t="s">
        <v>243</v>
      </c>
      <c r="AU743" s="217" t="s">
        <v>88</v>
      </c>
      <c r="AV743" s="14" t="s">
        <v>88</v>
      </c>
      <c r="AW743" s="14" t="s">
        <v>4</v>
      </c>
      <c r="AX743" s="14" t="s">
        <v>86</v>
      </c>
      <c r="AY743" s="217" t="s">
        <v>233</v>
      </c>
    </row>
    <row r="744" spans="1:65" s="2" customFormat="1" ht="37.799999999999997" customHeight="1">
      <c r="A744" s="37"/>
      <c r="B744" s="38"/>
      <c r="C744" s="178" t="s">
        <v>911</v>
      </c>
      <c r="D744" s="178" t="s">
        <v>235</v>
      </c>
      <c r="E744" s="179" t="s">
        <v>912</v>
      </c>
      <c r="F744" s="180" t="s">
        <v>913</v>
      </c>
      <c r="G744" s="181" t="s">
        <v>144</v>
      </c>
      <c r="H744" s="182">
        <v>295.41000000000003</v>
      </c>
      <c r="I744" s="183"/>
      <c r="J744" s="184">
        <f>ROUND(I744*H744,2)</f>
        <v>0</v>
      </c>
      <c r="K744" s="180" t="s">
        <v>238</v>
      </c>
      <c r="L744" s="42"/>
      <c r="M744" s="185" t="s">
        <v>32</v>
      </c>
      <c r="N744" s="186" t="s">
        <v>49</v>
      </c>
      <c r="O744" s="67"/>
      <c r="P744" s="187">
        <f>O744*H744</f>
        <v>0</v>
      </c>
      <c r="Q744" s="187">
        <v>0</v>
      </c>
      <c r="R744" s="187">
        <f>Q744*H744</f>
        <v>0</v>
      </c>
      <c r="S744" s="187">
        <v>0</v>
      </c>
      <c r="T744" s="188">
        <f>S744*H744</f>
        <v>0</v>
      </c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R744" s="189" t="s">
        <v>239</v>
      </c>
      <c r="AT744" s="189" t="s">
        <v>235</v>
      </c>
      <c r="AU744" s="189" t="s">
        <v>88</v>
      </c>
      <c r="AY744" s="19" t="s">
        <v>233</v>
      </c>
      <c r="BE744" s="190">
        <f>IF(N744="základní",J744,0)</f>
        <v>0</v>
      </c>
      <c r="BF744" s="190">
        <f>IF(N744="snížená",J744,0)</f>
        <v>0</v>
      </c>
      <c r="BG744" s="190">
        <f>IF(N744="zákl. přenesená",J744,0)</f>
        <v>0</v>
      </c>
      <c r="BH744" s="190">
        <f>IF(N744="sníž. přenesená",J744,0)</f>
        <v>0</v>
      </c>
      <c r="BI744" s="190">
        <f>IF(N744="nulová",J744,0)</f>
        <v>0</v>
      </c>
      <c r="BJ744" s="19" t="s">
        <v>86</v>
      </c>
      <c r="BK744" s="190">
        <f>ROUND(I744*H744,2)</f>
        <v>0</v>
      </c>
      <c r="BL744" s="19" t="s">
        <v>239</v>
      </c>
      <c r="BM744" s="189" t="s">
        <v>914</v>
      </c>
    </row>
    <row r="745" spans="1:65" s="2" customFormat="1">
      <c r="A745" s="37"/>
      <c r="B745" s="38"/>
      <c r="C745" s="39"/>
      <c r="D745" s="191" t="s">
        <v>241</v>
      </c>
      <c r="E745" s="39"/>
      <c r="F745" s="192" t="s">
        <v>915</v>
      </c>
      <c r="G745" s="39"/>
      <c r="H745" s="39"/>
      <c r="I745" s="193"/>
      <c r="J745" s="39"/>
      <c r="K745" s="39"/>
      <c r="L745" s="42"/>
      <c r="M745" s="194"/>
      <c r="N745" s="195"/>
      <c r="O745" s="67"/>
      <c r="P745" s="67"/>
      <c r="Q745" s="67"/>
      <c r="R745" s="67"/>
      <c r="S745" s="67"/>
      <c r="T745" s="68"/>
      <c r="U745" s="37"/>
      <c r="V745" s="37"/>
      <c r="W745" s="37"/>
      <c r="X745" s="37"/>
      <c r="Y745" s="37"/>
      <c r="Z745" s="37"/>
      <c r="AA745" s="37"/>
      <c r="AB745" s="37"/>
      <c r="AC745" s="37"/>
      <c r="AD745" s="37"/>
      <c r="AE745" s="37"/>
      <c r="AT745" s="19" t="s">
        <v>241</v>
      </c>
      <c r="AU745" s="19" t="s">
        <v>88</v>
      </c>
    </row>
    <row r="746" spans="1:65" s="13" customFormat="1">
      <c r="B746" s="196"/>
      <c r="C746" s="197"/>
      <c r="D746" s="198" t="s">
        <v>243</v>
      </c>
      <c r="E746" s="199" t="s">
        <v>32</v>
      </c>
      <c r="F746" s="200" t="s">
        <v>244</v>
      </c>
      <c r="G746" s="197"/>
      <c r="H746" s="199" t="s">
        <v>32</v>
      </c>
      <c r="I746" s="201"/>
      <c r="J746" s="197"/>
      <c r="K746" s="197"/>
      <c r="L746" s="202"/>
      <c r="M746" s="203"/>
      <c r="N746" s="204"/>
      <c r="O746" s="204"/>
      <c r="P746" s="204"/>
      <c r="Q746" s="204"/>
      <c r="R746" s="204"/>
      <c r="S746" s="204"/>
      <c r="T746" s="205"/>
      <c r="AT746" s="206" t="s">
        <v>243</v>
      </c>
      <c r="AU746" s="206" t="s">
        <v>88</v>
      </c>
      <c r="AV746" s="13" t="s">
        <v>86</v>
      </c>
      <c r="AW746" s="13" t="s">
        <v>39</v>
      </c>
      <c r="AX746" s="13" t="s">
        <v>78</v>
      </c>
      <c r="AY746" s="206" t="s">
        <v>233</v>
      </c>
    </row>
    <row r="747" spans="1:65" s="13" customFormat="1">
      <c r="B747" s="196"/>
      <c r="C747" s="197"/>
      <c r="D747" s="198" t="s">
        <v>243</v>
      </c>
      <c r="E747" s="199" t="s">
        <v>32</v>
      </c>
      <c r="F747" s="200" t="s">
        <v>341</v>
      </c>
      <c r="G747" s="197"/>
      <c r="H747" s="199" t="s">
        <v>32</v>
      </c>
      <c r="I747" s="201"/>
      <c r="J747" s="197"/>
      <c r="K747" s="197"/>
      <c r="L747" s="202"/>
      <c r="M747" s="203"/>
      <c r="N747" s="204"/>
      <c r="O747" s="204"/>
      <c r="P747" s="204"/>
      <c r="Q747" s="204"/>
      <c r="R747" s="204"/>
      <c r="S747" s="204"/>
      <c r="T747" s="205"/>
      <c r="AT747" s="206" t="s">
        <v>243</v>
      </c>
      <c r="AU747" s="206" t="s">
        <v>88</v>
      </c>
      <c r="AV747" s="13" t="s">
        <v>86</v>
      </c>
      <c r="AW747" s="13" t="s">
        <v>39</v>
      </c>
      <c r="AX747" s="13" t="s">
        <v>78</v>
      </c>
      <c r="AY747" s="206" t="s">
        <v>233</v>
      </c>
    </row>
    <row r="748" spans="1:65" s="14" customFormat="1" ht="20.399999999999999">
      <c r="B748" s="207"/>
      <c r="C748" s="208"/>
      <c r="D748" s="198" t="s">
        <v>243</v>
      </c>
      <c r="E748" s="209" t="s">
        <v>32</v>
      </c>
      <c r="F748" s="210" t="s">
        <v>916</v>
      </c>
      <c r="G748" s="208"/>
      <c r="H748" s="211">
        <v>295.41000000000003</v>
      </c>
      <c r="I748" s="212"/>
      <c r="J748" s="208"/>
      <c r="K748" s="208"/>
      <c r="L748" s="213"/>
      <c r="M748" s="214"/>
      <c r="N748" s="215"/>
      <c r="O748" s="215"/>
      <c r="P748" s="215"/>
      <c r="Q748" s="215"/>
      <c r="R748" s="215"/>
      <c r="S748" s="215"/>
      <c r="T748" s="216"/>
      <c r="AT748" s="217" t="s">
        <v>243</v>
      </c>
      <c r="AU748" s="217" t="s">
        <v>88</v>
      </c>
      <c r="AV748" s="14" t="s">
        <v>88</v>
      </c>
      <c r="AW748" s="14" t="s">
        <v>39</v>
      </c>
      <c r="AX748" s="14" t="s">
        <v>78</v>
      </c>
      <c r="AY748" s="217" t="s">
        <v>233</v>
      </c>
    </row>
    <row r="749" spans="1:65" s="15" customFormat="1">
      <c r="B749" s="218"/>
      <c r="C749" s="219"/>
      <c r="D749" s="198" t="s">
        <v>243</v>
      </c>
      <c r="E749" s="220" t="s">
        <v>32</v>
      </c>
      <c r="F749" s="221" t="s">
        <v>245</v>
      </c>
      <c r="G749" s="219"/>
      <c r="H749" s="222">
        <v>295.41000000000003</v>
      </c>
      <c r="I749" s="223"/>
      <c r="J749" s="219"/>
      <c r="K749" s="219"/>
      <c r="L749" s="224"/>
      <c r="M749" s="225"/>
      <c r="N749" s="226"/>
      <c r="O749" s="226"/>
      <c r="P749" s="226"/>
      <c r="Q749" s="226"/>
      <c r="R749" s="226"/>
      <c r="S749" s="226"/>
      <c r="T749" s="227"/>
      <c r="AT749" s="228" t="s">
        <v>243</v>
      </c>
      <c r="AU749" s="228" t="s">
        <v>88</v>
      </c>
      <c r="AV749" s="15" t="s">
        <v>239</v>
      </c>
      <c r="AW749" s="15" t="s">
        <v>39</v>
      </c>
      <c r="AX749" s="15" t="s">
        <v>86</v>
      </c>
      <c r="AY749" s="228" t="s">
        <v>233</v>
      </c>
    </row>
    <row r="750" spans="1:65" s="2" customFormat="1" ht="55.5" customHeight="1">
      <c r="A750" s="37"/>
      <c r="B750" s="38"/>
      <c r="C750" s="178" t="s">
        <v>917</v>
      </c>
      <c r="D750" s="178" t="s">
        <v>235</v>
      </c>
      <c r="E750" s="179" t="s">
        <v>918</v>
      </c>
      <c r="F750" s="180" t="s">
        <v>919</v>
      </c>
      <c r="G750" s="181" t="s">
        <v>144</v>
      </c>
      <c r="H750" s="182">
        <v>295.41000000000003</v>
      </c>
      <c r="I750" s="183"/>
      <c r="J750" s="184">
        <f>ROUND(I750*H750,2)</f>
        <v>0</v>
      </c>
      <c r="K750" s="180" t="s">
        <v>238</v>
      </c>
      <c r="L750" s="42"/>
      <c r="M750" s="185" t="s">
        <v>32</v>
      </c>
      <c r="N750" s="186" t="s">
        <v>49</v>
      </c>
      <c r="O750" s="67"/>
      <c r="P750" s="187">
        <f>O750*H750</f>
        <v>0</v>
      </c>
      <c r="Q750" s="187">
        <v>5.0000000000000002E-5</v>
      </c>
      <c r="R750" s="187">
        <f>Q750*H750</f>
        <v>1.4770500000000002E-2</v>
      </c>
      <c r="S750" s="187">
        <v>0</v>
      </c>
      <c r="T750" s="188">
        <f>S750*H750</f>
        <v>0</v>
      </c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R750" s="189" t="s">
        <v>239</v>
      </c>
      <c r="AT750" s="189" t="s">
        <v>235</v>
      </c>
      <c r="AU750" s="189" t="s">
        <v>88</v>
      </c>
      <c r="AY750" s="19" t="s">
        <v>233</v>
      </c>
      <c r="BE750" s="190">
        <f>IF(N750="základní",J750,0)</f>
        <v>0</v>
      </c>
      <c r="BF750" s="190">
        <f>IF(N750="snížená",J750,0)</f>
        <v>0</v>
      </c>
      <c r="BG750" s="190">
        <f>IF(N750="zákl. přenesená",J750,0)</f>
        <v>0</v>
      </c>
      <c r="BH750" s="190">
        <f>IF(N750="sníž. přenesená",J750,0)</f>
        <v>0</v>
      </c>
      <c r="BI750" s="190">
        <f>IF(N750="nulová",J750,0)</f>
        <v>0</v>
      </c>
      <c r="BJ750" s="19" t="s">
        <v>86</v>
      </c>
      <c r="BK750" s="190">
        <f>ROUND(I750*H750,2)</f>
        <v>0</v>
      </c>
      <c r="BL750" s="19" t="s">
        <v>239</v>
      </c>
      <c r="BM750" s="189" t="s">
        <v>920</v>
      </c>
    </row>
    <row r="751" spans="1:65" s="2" customFormat="1">
      <c r="A751" s="37"/>
      <c r="B751" s="38"/>
      <c r="C751" s="39"/>
      <c r="D751" s="191" t="s">
        <v>241</v>
      </c>
      <c r="E751" s="39"/>
      <c r="F751" s="192" t="s">
        <v>921</v>
      </c>
      <c r="G751" s="39"/>
      <c r="H751" s="39"/>
      <c r="I751" s="193"/>
      <c r="J751" s="39"/>
      <c r="K751" s="39"/>
      <c r="L751" s="42"/>
      <c r="M751" s="194"/>
      <c r="N751" s="195"/>
      <c r="O751" s="67"/>
      <c r="P751" s="67"/>
      <c r="Q751" s="67"/>
      <c r="R751" s="67"/>
      <c r="S751" s="67"/>
      <c r="T751" s="68"/>
      <c r="U751" s="37"/>
      <c r="V751" s="37"/>
      <c r="W751" s="37"/>
      <c r="X751" s="37"/>
      <c r="Y751" s="37"/>
      <c r="Z751" s="37"/>
      <c r="AA751" s="37"/>
      <c r="AB751" s="37"/>
      <c r="AC751" s="37"/>
      <c r="AD751" s="37"/>
      <c r="AE751" s="37"/>
      <c r="AT751" s="19" t="s">
        <v>241</v>
      </c>
      <c r="AU751" s="19" t="s">
        <v>88</v>
      </c>
    </row>
    <row r="752" spans="1:65" s="13" customFormat="1">
      <c r="B752" s="196"/>
      <c r="C752" s="197"/>
      <c r="D752" s="198" t="s">
        <v>243</v>
      </c>
      <c r="E752" s="199" t="s">
        <v>32</v>
      </c>
      <c r="F752" s="200" t="s">
        <v>244</v>
      </c>
      <c r="G752" s="197"/>
      <c r="H752" s="199" t="s">
        <v>32</v>
      </c>
      <c r="I752" s="201"/>
      <c r="J752" s="197"/>
      <c r="K752" s="197"/>
      <c r="L752" s="202"/>
      <c r="M752" s="203"/>
      <c r="N752" s="204"/>
      <c r="O752" s="204"/>
      <c r="P752" s="204"/>
      <c r="Q752" s="204"/>
      <c r="R752" s="204"/>
      <c r="S752" s="204"/>
      <c r="T752" s="205"/>
      <c r="AT752" s="206" t="s">
        <v>243</v>
      </c>
      <c r="AU752" s="206" t="s">
        <v>88</v>
      </c>
      <c r="AV752" s="13" t="s">
        <v>86</v>
      </c>
      <c r="AW752" s="13" t="s">
        <v>39</v>
      </c>
      <c r="AX752" s="13" t="s">
        <v>78</v>
      </c>
      <c r="AY752" s="206" t="s">
        <v>233</v>
      </c>
    </row>
    <row r="753" spans="1:65" s="13" customFormat="1">
      <c r="B753" s="196"/>
      <c r="C753" s="197"/>
      <c r="D753" s="198" t="s">
        <v>243</v>
      </c>
      <c r="E753" s="199" t="s">
        <v>32</v>
      </c>
      <c r="F753" s="200" t="s">
        <v>341</v>
      </c>
      <c r="G753" s="197"/>
      <c r="H753" s="199" t="s">
        <v>32</v>
      </c>
      <c r="I753" s="201"/>
      <c r="J753" s="197"/>
      <c r="K753" s="197"/>
      <c r="L753" s="202"/>
      <c r="M753" s="203"/>
      <c r="N753" s="204"/>
      <c r="O753" s="204"/>
      <c r="P753" s="204"/>
      <c r="Q753" s="204"/>
      <c r="R753" s="204"/>
      <c r="S753" s="204"/>
      <c r="T753" s="205"/>
      <c r="AT753" s="206" t="s">
        <v>243</v>
      </c>
      <c r="AU753" s="206" t="s">
        <v>88</v>
      </c>
      <c r="AV753" s="13" t="s">
        <v>86</v>
      </c>
      <c r="AW753" s="13" t="s">
        <v>39</v>
      </c>
      <c r="AX753" s="13" t="s">
        <v>78</v>
      </c>
      <c r="AY753" s="206" t="s">
        <v>233</v>
      </c>
    </row>
    <row r="754" spans="1:65" s="14" customFormat="1" ht="20.399999999999999">
      <c r="B754" s="207"/>
      <c r="C754" s="208"/>
      <c r="D754" s="198" t="s">
        <v>243</v>
      </c>
      <c r="E754" s="209" t="s">
        <v>32</v>
      </c>
      <c r="F754" s="210" t="s">
        <v>916</v>
      </c>
      <c r="G754" s="208"/>
      <c r="H754" s="211">
        <v>295.41000000000003</v>
      </c>
      <c r="I754" s="212"/>
      <c r="J754" s="208"/>
      <c r="K754" s="208"/>
      <c r="L754" s="213"/>
      <c r="M754" s="214"/>
      <c r="N754" s="215"/>
      <c r="O754" s="215"/>
      <c r="P754" s="215"/>
      <c r="Q754" s="215"/>
      <c r="R754" s="215"/>
      <c r="S754" s="215"/>
      <c r="T754" s="216"/>
      <c r="AT754" s="217" t="s">
        <v>243</v>
      </c>
      <c r="AU754" s="217" t="s">
        <v>88</v>
      </c>
      <c r="AV754" s="14" t="s">
        <v>88</v>
      </c>
      <c r="AW754" s="14" t="s">
        <v>39</v>
      </c>
      <c r="AX754" s="14" t="s">
        <v>78</v>
      </c>
      <c r="AY754" s="217" t="s">
        <v>233</v>
      </c>
    </row>
    <row r="755" spans="1:65" s="15" customFormat="1">
      <c r="B755" s="218"/>
      <c r="C755" s="219"/>
      <c r="D755" s="198" t="s">
        <v>243</v>
      </c>
      <c r="E755" s="220" t="s">
        <v>32</v>
      </c>
      <c r="F755" s="221" t="s">
        <v>245</v>
      </c>
      <c r="G755" s="219"/>
      <c r="H755" s="222">
        <v>295.41000000000003</v>
      </c>
      <c r="I755" s="223"/>
      <c r="J755" s="219"/>
      <c r="K755" s="219"/>
      <c r="L755" s="224"/>
      <c r="M755" s="225"/>
      <c r="N755" s="226"/>
      <c r="O755" s="226"/>
      <c r="P755" s="226"/>
      <c r="Q755" s="226"/>
      <c r="R755" s="226"/>
      <c r="S755" s="226"/>
      <c r="T755" s="227"/>
      <c r="AT755" s="228" t="s">
        <v>243</v>
      </c>
      <c r="AU755" s="228" t="s">
        <v>88</v>
      </c>
      <c r="AV755" s="15" t="s">
        <v>239</v>
      </c>
      <c r="AW755" s="15" t="s">
        <v>39</v>
      </c>
      <c r="AX755" s="15" t="s">
        <v>86</v>
      </c>
      <c r="AY755" s="228" t="s">
        <v>233</v>
      </c>
    </row>
    <row r="756" spans="1:65" s="2" customFormat="1" ht="37.799999999999997" customHeight="1">
      <c r="A756" s="37"/>
      <c r="B756" s="38"/>
      <c r="C756" s="178" t="s">
        <v>922</v>
      </c>
      <c r="D756" s="178" t="s">
        <v>235</v>
      </c>
      <c r="E756" s="179" t="s">
        <v>923</v>
      </c>
      <c r="F756" s="180" t="s">
        <v>924</v>
      </c>
      <c r="G756" s="181" t="s">
        <v>144</v>
      </c>
      <c r="H756" s="182">
        <v>295.41000000000003</v>
      </c>
      <c r="I756" s="183"/>
      <c r="J756" s="184">
        <f>ROUND(I756*H756,2)</f>
        <v>0</v>
      </c>
      <c r="K756" s="180" t="s">
        <v>238</v>
      </c>
      <c r="L756" s="42"/>
      <c r="M756" s="185" t="s">
        <v>32</v>
      </c>
      <c r="N756" s="186" t="s">
        <v>49</v>
      </c>
      <c r="O756" s="67"/>
      <c r="P756" s="187">
        <f>O756*H756</f>
        <v>0</v>
      </c>
      <c r="Q756" s="187">
        <v>4.4999999999999999E-4</v>
      </c>
      <c r="R756" s="187">
        <f>Q756*H756</f>
        <v>0.13293450000000001</v>
      </c>
      <c r="S756" s="187">
        <v>0</v>
      </c>
      <c r="T756" s="188">
        <f>S756*H756</f>
        <v>0</v>
      </c>
      <c r="U756" s="37"/>
      <c r="V756" s="37"/>
      <c r="W756" s="37"/>
      <c r="X756" s="37"/>
      <c r="Y756" s="37"/>
      <c r="Z756" s="37"/>
      <c r="AA756" s="37"/>
      <c r="AB756" s="37"/>
      <c r="AC756" s="37"/>
      <c r="AD756" s="37"/>
      <c r="AE756" s="37"/>
      <c r="AR756" s="189" t="s">
        <v>239</v>
      </c>
      <c r="AT756" s="189" t="s">
        <v>235</v>
      </c>
      <c r="AU756" s="189" t="s">
        <v>88</v>
      </c>
      <c r="AY756" s="19" t="s">
        <v>233</v>
      </c>
      <c r="BE756" s="190">
        <f>IF(N756="základní",J756,0)</f>
        <v>0</v>
      </c>
      <c r="BF756" s="190">
        <f>IF(N756="snížená",J756,0)</f>
        <v>0</v>
      </c>
      <c r="BG756" s="190">
        <f>IF(N756="zákl. přenesená",J756,0)</f>
        <v>0</v>
      </c>
      <c r="BH756" s="190">
        <f>IF(N756="sníž. přenesená",J756,0)</f>
        <v>0</v>
      </c>
      <c r="BI756" s="190">
        <f>IF(N756="nulová",J756,0)</f>
        <v>0</v>
      </c>
      <c r="BJ756" s="19" t="s">
        <v>86</v>
      </c>
      <c r="BK756" s="190">
        <f>ROUND(I756*H756,2)</f>
        <v>0</v>
      </c>
      <c r="BL756" s="19" t="s">
        <v>239</v>
      </c>
      <c r="BM756" s="189" t="s">
        <v>925</v>
      </c>
    </row>
    <row r="757" spans="1:65" s="2" customFormat="1">
      <c r="A757" s="37"/>
      <c r="B757" s="38"/>
      <c r="C757" s="39"/>
      <c r="D757" s="191" t="s">
        <v>241</v>
      </c>
      <c r="E757" s="39"/>
      <c r="F757" s="192" t="s">
        <v>926</v>
      </c>
      <c r="G757" s="39"/>
      <c r="H757" s="39"/>
      <c r="I757" s="193"/>
      <c r="J757" s="39"/>
      <c r="K757" s="39"/>
      <c r="L757" s="42"/>
      <c r="M757" s="194"/>
      <c r="N757" s="195"/>
      <c r="O757" s="67"/>
      <c r="P757" s="67"/>
      <c r="Q757" s="67"/>
      <c r="R757" s="67"/>
      <c r="S757" s="67"/>
      <c r="T757" s="68"/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T757" s="19" t="s">
        <v>241</v>
      </c>
      <c r="AU757" s="19" t="s">
        <v>88</v>
      </c>
    </row>
    <row r="758" spans="1:65" s="13" customFormat="1">
      <c r="B758" s="196"/>
      <c r="C758" s="197"/>
      <c r="D758" s="198" t="s">
        <v>243</v>
      </c>
      <c r="E758" s="199" t="s">
        <v>32</v>
      </c>
      <c r="F758" s="200" t="s">
        <v>244</v>
      </c>
      <c r="G758" s="197"/>
      <c r="H758" s="199" t="s">
        <v>32</v>
      </c>
      <c r="I758" s="201"/>
      <c r="J758" s="197"/>
      <c r="K758" s="197"/>
      <c r="L758" s="202"/>
      <c r="M758" s="203"/>
      <c r="N758" s="204"/>
      <c r="O758" s="204"/>
      <c r="P758" s="204"/>
      <c r="Q758" s="204"/>
      <c r="R758" s="204"/>
      <c r="S758" s="204"/>
      <c r="T758" s="205"/>
      <c r="AT758" s="206" t="s">
        <v>243</v>
      </c>
      <c r="AU758" s="206" t="s">
        <v>88</v>
      </c>
      <c r="AV758" s="13" t="s">
        <v>86</v>
      </c>
      <c r="AW758" s="13" t="s">
        <v>39</v>
      </c>
      <c r="AX758" s="13" t="s">
        <v>78</v>
      </c>
      <c r="AY758" s="206" t="s">
        <v>233</v>
      </c>
    </row>
    <row r="759" spans="1:65" s="13" customFormat="1">
      <c r="B759" s="196"/>
      <c r="C759" s="197"/>
      <c r="D759" s="198" t="s">
        <v>243</v>
      </c>
      <c r="E759" s="199" t="s">
        <v>32</v>
      </c>
      <c r="F759" s="200" t="s">
        <v>341</v>
      </c>
      <c r="G759" s="197"/>
      <c r="H759" s="199" t="s">
        <v>32</v>
      </c>
      <c r="I759" s="201"/>
      <c r="J759" s="197"/>
      <c r="K759" s="197"/>
      <c r="L759" s="202"/>
      <c r="M759" s="203"/>
      <c r="N759" s="204"/>
      <c r="O759" s="204"/>
      <c r="P759" s="204"/>
      <c r="Q759" s="204"/>
      <c r="R759" s="204"/>
      <c r="S759" s="204"/>
      <c r="T759" s="205"/>
      <c r="AT759" s="206" t="s">
        <v>243</v>
      </c>
      <c r="AU759" s="206" t="s">
        <v>88</v>
      </c>
      <c r="AV759" s="13" t="s">
        <v>86</v>
      </c>
      <c r="AW759" s="13" t="s">
        <v>39</v>
      </c>
      <c r="AX759" s="13" t="s">
        <v>78</v>
      </c>
      <c r="AY759" s="206" t="s">
        <v>233</v>
      </c>
    </row>
    <row r="760" spans="1:65" s="14" customFormat="1" ht="20.399999999999999">
      <c r="B760" s="207"/>
      <c r="C760" s="208"/>
      <c r="D760" s="198" t="s">
        <v>243</v>
      </c>
      <c r="E760" s="209" t="s">
        <v>32</v>
      </c>
      <c r="F760" s="210" t="s">
        <v>916</v>
      </c>
      <c r="G760" s="208"/>
      <c r="H760" s="211">
        <v>295.41000000000003</v>
      </c>
      <c r="I760" s="212"/>
      <c r="J760" s="208"/>
      <c r="K760" s="208"/>
      <c r="L760" s="213"/>
      <c r="M760" s="214"/>
      <c r="N760" s="215"/>
      <c r="O760" s="215"/>
      <c r="P760" s="215"/>
      <c r="Q760" s="215"/>
      <c r="R760" s="215"/>
      <c r="S760" s="215"/>
      <c r="T760" s="216"/>
      <c r="AT760" s="217" t="s">
        <v>243</v>
      </c>
      <c r="AU760" s="217" t="s">
        <v>88</v>
      </c>
      <c r="AV760" s="14" t="s">
        <v>88</v>
      </c>
      <c r="AW760" s="14" t="s">
        <v>39</v>
      </c>
      <c r="AX760" s="14" t="s">
        <v>78</v>
      </c>
      <c r="AY760" s="217" t="s">
        <v>233</v>
      </c>
    </row>
    <row r="761" spans="1:65" s="15" customFormat="1">
      <c r="B761" s="218"/>
      <c r="C761" s="219"/>
      <c r="D761" s="198" t="s">
        <v>243</v>
      </c>
      <c r="E761" s="220" t="s">
        <v>32</v>
      </c>
      <c r="F761" s="221" t="s">
        <v>245</v>
      </c>
      <c r="G761" s="219"/>
      <c r="H761" s="222">
        <v>295.41000000000003</v>
      </c>
      <c r="I761" s="223"/>
      <c r="J761" s="219"/>
      <c r="K761" s="219"/>
      <c r="L761" s="224"/>
      <c r="M761" s="225"/>
      <c r="N761" s="226"/>
      <c r="O761" s="226"/>
      <c r="P761" s="226"/>
      <c r="Q761" s="226"/>
      <c r="R761" s="226"/>
      <c r="S761" s="226"/>
      <c r="T761" s="227"/>
      <c r="AT761" s="228" t="s">
        <v>243</v>
      </c>
      <c r="AU761" s="228" t="s">
        <v>88</v>
      </c>
      <c r="AV761" s="15" t="s">
        <v>239</v>
      </c>
      <c r="AW761" s="15" t="s">
        <v>39</v>
      </c>
      <c r="AX761" s="15" t="s">
        <v>86</v>
      </c>
      <c r="AY761" s="228" t="s">
        <v>233</v>
      </c>
    </row>
    <row r="762" spans="1:65" s="2" customFormat="1" ht="24.15" customHeight="1">
      <c r="A762" s="37"/>
      <c r="B762" s="38"/>
      <c r="C762" s="178" t="s">
        <v>927</v>
      </c>
      <c r="D762" s="178" t="s">
        <v>235</v>
      </c>
      <c r="E762" s="179" t="s">
        <v>928</v>
      </c>
      <c r="F762" s="180" t="s">
        <v>929</v>
      </c>
      <c r="G762" s="181" t="s">
        <v>94</v>
      </c>
      <c r="H762" s="182">
        <v>523.6</v>
      </c>
      <c r="I762" s="183"/>
      <c r="J762" s="184">
        <f>ROUND(I762*H762,2)</f>
        <v>0</v>
      </c>
      <c r="K762" s="180" t="s">
        <v>238</v>
      </c>
      <c r="L762" s="42"/>
      <c r="M762" s="185" t="s">
        <v>32</v>
      </c>
      <c r="N762" s="186" t="s">
        <v>49</v>
      </c>
      <c r="O762" s="67"/>
      <c r="P762" s="187">
        <f>O762*H762</f>
        <v>0</v>
      </c>
      <c r="Q762" s="187">
        <v>6.8999999999999997E-4</v>
      </c>
      <c r="R762" s="187">
        <f>Q762*H762</f>
        <v>0.36128399999999999</v>
      </c>
      <c r="S762" s="187">
        <v>0</v>
      </c>
      <c r="T762" s="188">
        <f>S762*H762</f>
        <v>0</v>
      </c>
      <c r="U762" s="37"/>
      <c r="V762" s="37"/>
      <c r="W762" s="37"/>
      <c r="X762" s="37"/>
      <c r="Y762" s="37"/>
      <c r="Z762" s="37"/>
      <c r="AA762" s="37"/>
      <c r="AB762" s="37"/>
      <c r="AC762" s="37"/>
      <c r="AD762" s="37"/>
      <c r="AE762" s="37"/>
      <c r="AR762" s="189" t="s">
        <v>239</v>
      </c>
      <c r="AT762" s="189" t="s">
        <v>235</v>
      </c>
      <c r="AU762" s="189" t="s">
        <v>88</v>
      </c>
      <c r="AY762" s="19" t="s">
        <v>233</v>
      </c>
      <c r="BE762" s="190">
        <f>IF(N762="základní",J762,0)</f>
        <v>0</v>
      </c>
      <c r="BF762" s="190">
        <f>IF(N762="snížená",J762,0)</f>
        <v>0</v>
      </c>
      <c r="BG762" s="190">
        <f>IF(N762="zákl. přenesená",J762,0)</f>
        <v>0</v>
      </c>
      <c r="BH762" s="190">
        <f>IF(N762="sníž. přenesená",J762,0)</f>
        <v>0</v>
      </c>
      <c r="BI762" s="190">
        <f>IF(N762="nulová",J762,0)</f>
        <v>0</v>
      </c>
      <c r="BJ762" s="19" t="s">
        <v>86</v>
      </c>
      <c r="BK762" s="190">
        <f>ROUND(I762*H762,2)</f>
        <v>0</v>
      </c>
      <c r="BL762" s="19" t="s">
        <v>239</v>
      </c>
      <c r="BM762" s="189" t="s">
        <v>930</v>
      </c>
    </row>
    <row r="763" spans="1:65" s="2" customFormat="1">
      <c r="A763" s="37"/>
      <c r="B763" s="38"/>
      <c r="C763" s="39"/>
      <c r="D763" s="191" t="s">
        <v>241</v>
      </c>
      <c r="E763" s="39"/>
      <c r="F763" s="192" t="s">
        <v>931</v>
      </c>
      <c r="G763" s="39"/>
      <c r="H763" s="39"/>
      <c r="I763" s="193"/>
      <c r="J763" s="39"/>
      <c r="K763" s="39"/>
      <c r="L763" s="42"/>
      <c r="M763" s="194"/>
      <c r="N763" s="195"/>
      <c r="O763" s="67"/>
      <c r="P763" s="67"/>
      <c r="Q763" s="67"/>
      <c r="R763" s="67"/>
      <c r="S763" s="67"/>
      <c r="T763" s="68"/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T763" s="19" t="s">
        <v>241</v>
      </c>
      <c r="AU763" s="19" t="s">
        <v>88</v>
      </c>
    </row>
    <row r="764" spans="1:65" s="13" customFormat="1">
      <c r="B764" s="196"/>
      <c r="C764" s="197"/>
      <c r="D764" s="198" t="s">
        <v>243</v>
      </c>
      <c r="E764" s="199" t="s">
        <v>32</v>
      </c>
      <c r="F764" s="200" t="s">
        <v>244</v>
      </c>
      <c r="G764" s="197"/>
      <c r="H764" s="199" t="s">
        <v>32</v>
      </c>
      <c r="I764" s="201"/>
      <c r="J764" s="197"/>
      <c r="K764" s="197"/>
      <c r="L764" s="202"/>
      <c r="M764" s="203"/>
      <c r="N764" s="204"/>
      <c r="O764" s="204"/>
      <c r="P764" s="204"/>
      <c r="Q764" s="204"/>
      <c r="R764" s="204"/>
      <c r="S764" s="204"/>
      <c r="T764" s="205"/>
      <c r="AT764" s="206" t="s">
        <v>243</v>
      </c>
      <c r="AU764" s="206" t="s">
        <v>88</v>
      </c>
      <c r="AV764" s="13" t="s">
        <v>86</v>
      </c>
      <c r="AW764" s="13" t="s">
        <v>39</v>
      </c>
      <c r="AX764" s="13" t="s">
        <v>78</v>
      </c>
      <c r="AY764" s="206" t="s">
        <v>233</v>
      </c>
    </row>
    <row r="765" spans="1:65" s="13" customFormat="1">
      <c r="B765" s="196"/>
      <c r="C765" s="197"/>
      <c r="D765" s="198" t="s">
        <v>243</v>
      </c>
      <c r="E765" s="199" t="s">
        <v>32</v>
      </c>
      <c r="F765" s="200" t="s">
        <v>932</v>
      </c>
      <c r="G765" s="197"/>
      <c r="H765" s="199" t="s">
        <v>32</v>
      </c>
      <c r="I765" s="201"/>
      <c r="J765" s="197"/>
      <c r="K765" s="197"/>
      <c r="L765" s="202"/>
      <c r="M765" s="203"/>
      <c r="N765" s="204"/>
      <c r="O765" s="204"/>
      <c r="P765" s="204"/>
      <c r="Q765" s="204"/>
      <c r="R765" s="204"/>
      <c r="S765" s="204"/>
      <c r="T765" s="205"/>
      <c r="AT765" s="206" t="s">
        <v>243</v>
      </c>
      <c r="AU765" s="206" t="s">
        <v>88</v>
      </c>
      <c r="AV765" s="13" t="s">
        <v>86</v>
      </c>
      <c r="AW765" s="13" t="s">
        <v>39</v>
      </c>
      <c r="AX765" s="13" t="s">
        <v>78</v>
      </c>
      <c r="AY765" s="206" t="s">
        <v>233</v>
      </c>
    </row>
    <row r="766" spans="1:65" s="14" customFormat="1">
      <c r="B766" s="207"/>
      <c r="C766" s="208"/>
      <c r="D766" s="198" t="s">
        <v>243</v>
      </c>
      <c r="E766" s="209" t="s">
        <v>32</v>
      </c>
      <c r="F766" s="210" t="s">
        <v>110</v>
      </c>
      <c r="G766" s="208"/>
      <c r="H766" s="211">
        <v>157.87</v>
      </c>
      <c r="I766" s="212"/>
      <c r="J766" s="208"/>
      <c r="K766" s="208"/>
      <c r="L766" s="213"/>
      <c r="M766" s="214"/>
      <c r="N766" s="215"/>
      <c r="O766" s="215"/>
      <c r="P766" s="215"/>
      <c r="Q766" s="215"/>
      <c r="R766" s="215"/>
      <c r="S766" s="215"/>
      <c r="T766" s="216"/>
      <c r="AT766" s="217" t="s">
        <v>243</v>
      </c>
      <c r="AU766" s="217" t="s">
        <v>88</v>
      </c>
      <c r="AV766" s="14" t="s">
        <v>88</v>
      </c>
      <c r="AW766" s="14" t="s">
        <v>39</v>
      </c>
      <c r="AX766" s="14" t="s">
        <v>78</v>
      </c>
      <c r="AY766" s="217" t="s">
        <v>233</v>
      </c>
    </row>
    <row r="767" spans="1:65" s="14" customFormat="1">
      <c r="B767" s="207"/>
      <c r="C767" s="208"/>
      <c r="D767" s="198" t="s">
        <v>243</v>
      </c>
      <c r="E767" s="209" t="s">
        <v>32</v>
      </c>
      <c r="F767" s="210" t="s">
        <v>130</v>
      </c>
      <c r="G767" s="208"/>
      <c r="H767" s="211">
        <v>21.32</v>
      </c>
      <c r="I767" s="212"/>
      <c r="J767" s="208"/>
      <c r="K767" s="208"/>
      <c r="L767" s="213"/>
      <c r="M767" s="214"/>
      <c r="N767" s="215"/>
      <c r="O767" s="215"/>
      <c r="P767" s="215"/>
      <c r="Q767" s="215"/>
      <c r="R767" s="215"/>
      <c r="S767" s="215"/>
      <c r="T767" s="216"/>
      <c r="AT767" s="217" t="s">
        <v>243</v>
      </c>
      <c r="AU767" s="217" t="s">
        <v>88</v>
      </c>
      <c r="AV767" s="14" t="s">
        <v>88</v>
      </c>
      <c r="AW767" s="14" t="s">
        <v>39</v>
      </c>
      <c r="AX767" s="14" t="s">
        <v>78</v>
      </c>
      <c r="AY767" s="217" t="s">
        <v>233</v>
      </c>
    </row>
    <row r="768" spans="1:65" s="14" customFormat="1">
      <c r="B768" s="207"/>
      <c r="C768" s="208"/>
      <c r="D768" s="198" t="s">
        <v>243</v>
      </c>
      <c r="E768" s="209" t="s">
        <v>32</v>
      </c>
      <c r="F768" s="210" t="s">
        <v>118</v>
      </c>
      <c r="G768" s="208"/>
      <c r="H768" s="211">
        <v>8.75</v>
      </c>
      <c r="I768" s="212"/>
      <c r="J768" s="208"/>
      <c r="K768" s="208"/>
      <c r="L768" s="213"/>
      <c r="M768" s="214"/>
      <c r="N768" s="215"/>
      <c r="O768" s="215"/>
      <c r="P768" s="215"/>
      <c r="Q768" s="215"/>
      <c r="R768" s="215"/>
      <c r="S768" s="215"/>
      <c r="T768" s="216"/>
      <c r="AT768" s="217" t="s">
        <v>243</v>
      </c>
      <c r="AU768" s="217" t="s">
        <v>88</v>
      </c>
      <c r="AV768" s="14" t="s">
        <v>88</v>
      </c>
      <c r="AW768" s="14" t="s">
        <v>39</v>
      </c>
      <c r="AX768" s="14" t="s">
        <v>78</v>
      </c>
      <c r="AY768" s="217" t="s">
        <v>233</v>
      </c>
    </row>
    <row r="769" spans="1:65" s="14" customFormat="1">
      <c r="B769" s="207"/>
      <c r="C769" s="208"/>
      <c r="D769" s="198" t="s">
        <v>243</v>
      </c>
      <c r="E769" s="209" t="s">
        <v>32</v>
      </c>
      <c r="F769" s="210" t="s">
        <v>124</v>
      </c>
      <c r="G769" s="208"/>
      <c r="H769" s="211">
        <v>8.36</v>
      </c>
      <c r="I769" s="212"/>
      <c r="J769" s="208"/>
      <c r="K769" s="208"/>
      <c r="L769" s="213"/>
      <c r="M769" s="214"/>
      <c r="N769" s="215"/>
      <c r="O769" s="215"/>
      <c r="P769" s="215"/>
      <c r="Q769" s="215"/>
      <c r="R769" s="215"/>
      <c r="S769" s="215"/>
      <c r="T769" s="216"/>
      <c r="AT769" s="217" t="s">
        <v>243</v>
      </c>
      <c r="AU769" s="217" t="s">
        <v>88</v>
      </c>
      <c r="AV769" s="14" t="s">
        <v>88</v>
      </c>
      <c r="AW769" s="14" t="s">
        <v>39</v>
      </c>
      <c r="AX769" s="14" t="s">
        <v>78</v>
      </c>
      <c r="AY769" s="217" t="s">
        <v>233</v>
      </c>
    </row>
    <row r="770" spans="1:65" s="14" customFormat="1">
      <c r="B770" s="207"/>
      <c r="C770" s="208"/>
      <c r="D770" s="198" t="s">
        <v>243</v>
      </c>
      <c r="E770" s="209" t="s">
        <v>32</v>
      </c>
      <c r="F770" s="210" t="s">
        <v>104</v>
      </c>
      <c r="G770" s="208"/>
      <c r="H770" s="211">
        <v>34.75</v>
      </c>
      <c r="I770" s="212"/>
      <c r="J770" s="208"/>
      <c r="K770" s="208"/>
      <c r="L770" s="213"/>
      <c r="M770" s="214"/>
      <c r="N770" s="215"/>
      <c r="O770" s="215"/>
      <c r="P770" s="215"/>
      <c r="Q770" s="215"/>
      <c r="R770" s="215"/>
      <c r="S770" s="215"/>
      <c r="T770" s="216"/>
      <c r="AT770" s="217" t="s">
        <v>243</v>
      </c>
      <c r="AU770" s="217" t="s">
        <v>88</v>
      </c>
      <c r="AV770" s="14" t="s">
        <v>88</v>
      </c>
      <c r="AW770" s="14" t="s">
        <v>39</v>
      </c>
      <c r="AX770" s="14" t="s">
        <v>78</v>
      </c>
      <c r="AY770" s="217" t="s">
        <v>233</v>
      </c>
    </row>
    <row r="771" spans="1:65" s="14" customFormat="1">
      <c r="B771" s="207"/>
      <c r="C771" s="208"/>
      <c r="D771" s="198" t="s">
        <v>243</v>
      </c>
      <c r="E771" s="209" t="s">
        <v>32</v>
      </c>
      <c r="F771" s="210" t="s">
        <v>127</v>
      </c>
      <c r="G771" s="208"/>
      <c r="H771" s="211">
        <v>3.12</v>
      </c>
      <c r="I771" s="212"/>
      <c r="J771" s="208"/>
      <c r="K771" s="208"/>
      <c r="L771" s="213"/>
      <c r="M771" s="214"/>
      <c r="N771" s="215"/>
      <c r="O771" s="215"/>
      <c r="P771" s="215"/>
      <c r="Q771" s="215"/>
      <c r="R771" s="215"/>
      <c r="S771" s="215"/>
      <c r="T771" s="216"/>
      <c r="AT771" s="217" t="s">
        <v>243</v>
      </c>
      <c r="AU771" s="217" t="s">
        <v>88</v>
      </c>
      <c r="AV771" s="14" t="s">
        <v>88</v>
      </c>
      <c r="AW771" s="14" t="s">
        <v>39</v>
      </c>
      <c r="AX771" s="14" t="s">
        <v>78</v>
      </c>
      <c r="AY771" s="217" t="s">
        <v>233</v>
      </c>
    </row>
    <row r="772" spans="1:65" s="14" customFormat="1">
      <c r="B772" s="207"/>
      <c r="C772" s="208"/>
      <c r="D772" s="198" t="s">
        <v>243</v>
      </c>
      <c r="E772" s="209" t="s">
        <v>32</v>
      </c>
      <c r="F772" s="210" t="s">
        <v>107</v>
      </c>
      <c r="G772" s="208"/>
      <c r="H772" s="211">
        <v>203.5</v>
      </c>
      <c r="I772" s="212"/>
      <c r="J772" s="208"/>
      <c r="K772" s="208"/>
      <c r="L772" s="213"/>
      <c r="M772" s="214"/>
      <c r="N772" s="215"/>
      <c r="O772" s="215"/>
      <c r="P772" s="215"/>
      <c r="Q772" s="215"/>
      <c r="R772" s="215"/>
      <c r="S772" s="215"/>
      <c r="T772" s="216"/>
      <c r="AT772" s="217" t="s">
        <v>243</v>
      </c>
      <c r="AU772" s="217" t="s">
        <v>88</v>
      </c>
      <c r="AV772" s="14" t="s">
        <v>88</v>
      </c>
      <c r="AW772" s="14" t="s">
        <v>39</v>
      </c>
      <c r="AX772" s="14" t="s">
        <v>78</v>
      </c>
      <c r="AY772" s="217" t="s">
        <v>233</v>
      </c>
    </row>
    <row r="773" spans="1:65" s="14" customFormat="1">
      <c r="B773" s="207"/>
      <c r="C773" s="208"/>
      <c r="D773" s="198" t="s">
        <v>243</v>
      </c>
      <c r="E773" s="209" t="s">
        <v>32</v>
      </c>
      <c r="F773" s="210" t="s">
        <v>92</v>
      </c>
      <c r="G773" s="208"/>
      <c r="H773" s="211">
        <v>49.43</v>
      </c>
      <c r="I773" s="212"/>
      <c r="J773" s="208"/>
      <c r="K773" s="208"/>
      <c r="L773" s="213"/>
      <c r="M773" s="214"/>
      <c r="N773" s="215"/>
      <c r="O773" s="215"/>
      <c r="P773" s="215"/>
      <c r="Q773" s="215"/>
      <c r="R773" s="215"/>
      <c r="S773" s="215"/>
      <c r="T773" s="216"/>
      <c r="AT773" s="217" t="s">
        <v>243</v>
      </c>
      <c r="AU773" s="217" t="s">
        <v>88</v>
      </c>
      <c r="AV773" s="14" t="s">
        <v>88</v>
      </c>
      <c r="AW773" s="14" t="s">
        <v>39</v>
      </c>
      <c r="AX773" s="14" t="s">
        <v>78</v>
      </c>
      <c r="AY773" s="217" t="s">
        <v>233</v>
      </c>
    </row>
    <row r="774" spans="1:65" s="14" customFormat="1">
      <c r="B774" s="207"/>
      <c r="C774" s="208"/>
      <c r="D774" s="198" t="s">
        <v>243</v>
      </c>
      <c r="E774" s="209" t="s">
        <v>32</v>
      </c>
      <c r="F774" s="210" t="s">
        <v>133</v>
      </c>
      <c r="G774" s="208"/>
      <c r="H774" s="211">
        <v>36.5</v>
      </c>
      <c r="I774" s="212"/>
      <c r="J774" s="208"/>
      <c r="K774" s="208"/>
      <c r="L774" s="213"/>
      <c r="M774" s="214"/>
      <c r="N774" s="215"/>
      <c r="O774" s="215"/>
      <c r="P774" s="215"/>
      <c r="Q774" s="215"/>
      <c r="R774" s="215"/>
      <c r="S774" s="215"/>
      <c r="T774" s="216"/>
      <c r="AT774" s="217" t="s">
        <v>243</v>
      </c>
      <c r="AU774" s="217" t="s">
        <v>88</v>
      </c>
      <c r="AV774" s="14" t="s">
        <v>88</v>
      </c>
      <c r="AW774" s="14" t="s">
        <v>39</v>
      </c>
      <c r="AX774" s="14" t="s">
        <v>78</v>
      </c>
      <c r="AY774" s="217" t="s">
        <v>233</v>
      </c>
    </row>
    <row r="775" spans="1:65" s="15" customFormat="1">
      <c r="B775" s="218"/>
      <c r="C775" s="219"/>
      <c r="D775" s="198" t="s">
        <v>243</v>
      </c>
      <c r="E775" s="220" t="s">
        <v>32</v>
      </c>
      <c r="F775" s="221" t="s">
        <v>245</v>
      </c>
      <c r="G775" s="219"/>
      <c r="H775" s="222">
        <v>523.6</v>
      </c>
      <c r="I775" s="223"/>
      <c r="J775" s="219"/>
      <c r="K775" s="219"/>
      <c r="L775" s="224"/>
      <c r="M775" s="225"/>
      <c r="N775" s="226"/>
      <c r="O775" s="226"/>
      <c r="P775" s="226"/>
      <c r="Q775" s="226"/>
      <c r="R775" s="226"/>
      <c r="S775" s="226"/>
      <c r="T775" s="227"/>
      <c r="AT775" s="228" t="s">
        <v>243</v>
      </c>
      <c r="AU775" s="228" t="s">
        <v>88</v>
      </c>
      <c r="AV775" s="15" t="s">
        <v>239</v>
      </c>
      <c r="AW775" s="15" t="s">
        <v>39</v>
      </c>
      <c r="AX775" s="15" t="s">
        <v>86</v>
      </c>
      <c r="AY775" s="228" t="s">
        <v>233</v>
      </c>
    </row>
    <row r="776" spans="1:65" s="2" customFormat="1" ht="44.25" customHeight="1">
      <c r="A776" s="37"/>
      <c r="B776" s="38"/>
      <c r="C776" s="178" t="s">
        <v>933</v>
      </c>
      <c r="D776" s="178" t="s">
        <v>235</v>
      </c>
      <c r="E776" s="179" t="s">
        <v>934</v>
      </c>
      <c r="F776" s="180" t="s">
        <v>935</v>
      </c>
      <c r="G776" s="181" t="s">
        <v>144</v>
      </c>
      <c r="H776" s="182">
        <v>170.67</v>
      </c>
      <c r="I776" s="183"/>
      <c r="J776" s="184">
        <f>ROUND(I776*H776,2)</f>
        <v>0</v>
      </c>
      <c r="K776" s="180" t="s">
        <v>238</v>
      </c>
      <c r="L776" s="42"/>
      <c r="M776" s="185" t="s">
        <v>32</v>
      </c>
      <c r="N776" s="186" t="s">
        <v>49</v>
      </c>
      <c r="O776" s="67"/>
      <c r="P776" s="187">
        <f>O776*H776</f>
        <v>0</v>
      </c>
      <c r="Q776" s="187">
        <v>0</v>
      </c>
      <c r="R776" s="187">
        <f>Q776*H776</f>
        <v>0</v>
      </c>
      <c r="S776" s="187">
        <v>0</v>
      </c>
      <c r="T776" s="188">
        <f>S776*H776</f>
        <v>0</v>
      </c>
      <c r="U776" s="37"/>
      <c r="V776" s="37"/>
      <c r="W776" s="37"/>
      <c r="X776" s="37"/>
      <c r="Y776" s="37"/>
      <c r="Z776" s="37"/>
      <c r="AA776" s="37"/>
      <c r="AB776" s="37"/>
      <c r="AC776" s="37"/>
      <c r="AD776" s="37"/>
      <c r="AE776" s="37"/>
      <c r="AR776" s="189" t="s">
        <v>239</v>
      </c>
      <c r="AT776" s="189" t="s">
        <v>235</v>
      </c>
      <c r="AU776" s="189" t="s">
        <v>88</v>
      </c>
      <c r="AY776" s="19" t="s">
        <v>233</v>
      </c>
      <c r="BE776" s="190">
        <f>IF(N776="základní",J776,0)</f>
        <v>0</v>
      </c>
      <c r="BF776" s="190">
        <f>IF(N776="snížená",J776,0)</f>
        <v>0</v>
      </c>
      <c r="BG776" s="190">
        <f>IF(N776="zákl. přenesená",J776,0)</f>
        <v>0</v>
      </c>
      <c r="BH776" s="190">
        <f>IF(N776="sníž. přenesená",J776,0)</f>
        <v>0</v>
      </c>
      <c r="BI776" s="190">
        <f>IF(N776="nulová",J776,0)</f>
        <v>0</v>
      </c>
      <c r="BJ776" s="19" t="s">
        <v>86</v>
      </c>
      <c r="BK776" s="190">
        <f>ROUND(I776*H776,2)</f>
        <v>0</v>
      </c>
      <c r="BL776" s="19" t="s">
        <v>239</v>
      </c>
      <c r="BM776" s="189" t="s">
        <v>936</v>
      </c>
    </row>
    <row r="777" spans="1:65" s="2" customFormat="1">
      <c r="A777" s="37"/>
      <c r="B777" s="38"/>
      <c r="C777" s="39"/>
      <c r="D777" s="191" t="s">
        <v>241</v>
      </c>
      <c r="E777" s="39"/>
      <c r="F777" s="192" t="s">
        <v>937</v>
      </c>
      <c r="G777" s="39"/>
      <c r="H777" s="39"/>
      <c r="I777" s="193"/>
      <c r="J777" s="39"/>
      <c r="K777" s="39"/>
      <c r="L777" s="42"/>
      <c r="M777" s="194"/>
      <c r="N777" s="195"/>
      <c r="O777" s="67"/>
      <c r="P777" s="67"/>
      <c r="Q777" s="67"/>
      <c r="R777" s="67"/>
      <c r="S777" s="67"/>
      <c r="T777" s="68"/>
      <c r="U777" s="37"/>
      <c r="V777" s="37"/>
      <c r="W777" s="37"/>
      <c r="X777" s="37"/>
      <c r="Y777" s="37"/>
      <c r="Z777" s="37"/>
      <c r="AA777" s="37"/>
      <c r="AB777" s="37"/>
      <c r="AC777" s="37"/>
      <c r="AD777" s="37"/>
      <c r="AE777" s="37"/>
      <c r="AT777" s="19" t="s">
        <v>241</v>
      </c>
      <c r="AU777" s="19" t="s">
        <v>88</v>
      </c>
    </row>
    <row r="778" spans="1:65" s="13" customFormat="1">
      <c r="B778" s="196"/>
      <c r="C778" s="197"/>
      <c r="D778" s="198" t="s">
        <v>243</v>
      </c>
      <c r="E778" s="199" t="s">
        <v>32</v>
      </c>
      <c r="F778" s="200" t="s">
        <v>244</v>
      </c>
      <c r="G778" s="197"/>
      <c r="H778" s="199" t="s">
        <v>32</v>
      </c>
      <c r="I778" s="201"/>
      <c r="J778" s="197"/>
      <c r="K778" s="197"/>
      <c r="L778" s="202"/>
      <c r="M778" s="203"/>
      <c r="N778" s="204"/>
      <c r="O778" s="204"/>
      <c r="P778" s="204"/>
      <c r="Q778" s="204"/>
      <c r="R778" s="204"/>
      <c r="S778" s="204"/>
      <c r="T778" s="205"/>
      <c r="AT778" s="206" t="s">
        <v>243</v>
      </c>
      <c r="AU778" s="206" t="s">
        <v>88</v>
      </c>
      <c r="AV778" s="13" t="s">
        <v>86</v>
      </c>
      <c r="AW778" s="13" t="s">
        <v>39</v>
      </c>
      <c r="AX778" s="13" t="s">
        <v>78</v>
      </c>
      <c r="AY778" s="206" t="s">
        <v>233</v>
      </c>
    </row>
    <row r="779" spans="1:65" s="13" customFormat="1">
      <c r="B779" s="196"/>
      <c r="C779" s="197"/>
      <c r="D779" s="198" t="s">
        <v>243</v>
      </c>
      <c r="E779" s="199" t="s">
        <v>32</v>
      </c>
      <c r="F779" s="200" t="s">
        <v>938</v>
      </c>
      <c r="G779" s="197"/>
      <c r="H779" s="199" t="s">
        <v>32</v>
      </c>
      <c r="I779" s="201"/>
      <c r="J779" s="197"/>
      <c r="K779" s="197"/>
      <c r="L779" s="202"/>
      <c r="M779" s="203"/>
      <c r="N779" s="204"/>
      <c r="O779" s="204"/>
      <c r="P779" s="204"/>
      <c r="Q779" s="204"/>
      <c r="R779" s="204"/>
      <c r="S779" s="204"/>
      <c r="T779" s="205"/>
      <c r="AT779" s="206" t="s">
        <v>243</v>
      </c>
      <c r="AU779" s="206" t="s">
        <v>88</v>
      </c>
      <c r="AV779" s="13" t="s">
        <v>86</v>
      </c>
      <c r="AW779" s="13" t="s">
        <v>39</v>
      </c>
      <c r="AX779" s="13" t="s">
        <v>78</v>
      </c>
      <c r="AY779" s="206" t="s">
        <v>233</v>
      </c>
    </row>
    <row r="780" spans="1:65" s="14" customFormat="1">
      <c r="B780" s="207"/>
      <c r="C780" s="208"/>
      <c r="D780" s="198" t="s">
        <v>243</v>
      </c>
      <c r="E780" s="209" t="s">
        <v>32</v>
      </c>
      <c r="F780" s="210" t="s">
        <v>939</v>
      </c>
      <c r="G780" s="208"/>
      <c r="H780" s="211">
        <v>6.65</v>
      </c>
      <c r="I780" s="212"/>
      <c r="J780" s="208"/>
      <c r="K780" s="208"/>
      <c r="L780" s="213"/>
      <c r="M780" s="214"/>
      <c r="N780" s="215"/>
      <c r="O780" s="215"/>
      <c r="P780" s="215"/>
      <c r="Q780" s="215"/>
      <c r="R780" s="215"/>
      <c r="S780" s="215"/>
      <c r="T780" s="216"/>
      <c r="AT780" s="217" t="s">
        <v>243</v>
      </c>
      <c r="AU780" s="217" t="s">
        <v>88</v>
      </c>
      <c r="AV780" s="14" t="s">
        <v>88</v>
      </c>
      <c r="AW780" s="14" t="s">
        <v>39</v>
      </c>
      <c r="AX780" s="14" t="s">
        <v>78</v>
      </c>
      <c r="AY780" s="217" t="s">
        <v>233</v>
      </c>
    </row>
    <row r="781" spans="1:65" s="16" customFormat="1">
      <c r="B781" s="239"/>
      <c r="C781" s="240"/>
      <c r="D781" s="198" t="s">
        <v>243</v>
      </c>
      <c r="E781" s="241" t="s">
        <v>32</v>
      </c>
      <c r="F781" s="242" t="s">
        <v>940</v>
      </c>
      <c r="G781" s="240"/>
      <c r="H781" s="243">
        <v>6.65</v>
      </c>
      <c r="I781" s="244"/>
      <c r="J781" s="240"/>
      <c r="K781" s="240"/>
      <c r="L781" s="245"/>
      <c r="M781" s="246"/>
      <c r="N781" s="247"/>
      <c r="O781" s="247"/>
      <c r="P781" s="247"/>
      <c r="Q781" s="247"/>
      <c r="R781" s="247"/>
      <c r="S781" s="247"/>
      <c r="T781" s="248"/>
      <c r="AT781" s="249" t="s">
        <v>243</v>
      </c>
      <c r="AU781" s="249" t="s">
        <v>88</v>
      </c>
      <c r="AV781" s="16" t="s">
        <v>96</v>
      </c>
      <c r="AW781" s="16" t="s">
        <v>39</v>
      </c>
      <c r="AX781" s="16" t="s">
        <v>78</v>
      </c>
      <c r="AY781" s="249" t="s">
        <v>233</v>
      </c>
    </row>
    <row r="782" spans="1:65" s="13" customFormat="1">
      <c r="B782" s="196"/>
      <c r="C782" s="197"/>
      <c r="D782" s="198" t="s">
        <v>243</v>
      </c>
      <c r="E782" s="199" t="s">
        <v>32</v>
      </c>
      <c r="F782" s="200" t="s">
        <v>941</v>
      </c>
      <c r="G782" s="197"/>
      <c r="H782" s="199" t="s">
        <v>32</v>
      </c>
      <c r="I782" s="201"/>
      <c r="J782" s="197"/>
      <c r="K782" s="197"/>
      <c r="L782" s="202"/>
      <c r="M782" s="203"/>
      <c r="N782" s="204"/>
      <c r="O782" s="204"/>
      <c r="P782" s="204"/>
      <c r="Q782" s="204"/>
      <c r="R782" s="204"/>
      <c r="S782" s="204"/>
      <c r="T782" s="205"/>
      <c r="AT782" s="206" t="s">
        <v>243</v>
      </c>
      <c r="AU782" s="206" t="s">
        <v>88</v>
      </c>
      <c r="AV782" s="13" t="s">
        <v>86</v>
      </c>
      <c r="AW782" s="13" t="s">
        <v>39</v>
      </c>
      <c r="AX782" s="13" t="s">
        <v>78</v>
      </c>
      <c r="AY782" s="206" t="s">
        <v>233</v>
      </c>
    </row>
    <row r="783" spans="1:65" s="14" customFormat="1" ht="30.6">
      <c r="B783" s="207"/>
      <c r="C783" s="208"/>
      <c r="D783" s="198" t="s">
        <v>243</v>
      </c>
      <c r="E783" s="209" t="s">
        <v>32</v>
      </c>
      <c r="F783" s="210" t="s">
        <v>942</v>
      </c>
      <c r="G783" s="208"/>
      <c r="H783" s="211">
        <v>91.9</v>
      </c>
      <c r="I783" s="212"/>
      <c r="J783" s="208"/>
      <c r="K783" s="208"/>
      <c r="L783" s="213"/>
      <c r="M783" s="214"/>
      <c r="N783" s="215"/>
      <c r="O783" s="215"/>
      <c r="P783" s="215"/>
      <c r="Q783" s="215"/>
      <c r="R783" s="215"/>
      <c r="S783" s="215"/>
      <c r="T783" s="216"/>
      <c r="AT783" s="217" t="s">
        <v>243</v>
      </c>
      <c r="AU783" s="217" t="s">
        <v>88</v>
      </c>
      <c r="AV783" s="14" t="s">
        <v>88</v>
      </c>
      <c r="AW783" s="14" t="s">
        <v>39</v>
      </c>
      <c r="AX783" s="14" t="s">
        <v>78</v>
      </c>
      <c r="AY783" s="217" t="s">
        <v>233</v>
      </c>
    </row>
    <row r="784" spans="1:65" s="14" customFormat="1" ht="30.6">
      <c r="B784" s="207"/>
      <c r="C784" s="208"/>
      <c r="D784" s="198" t="s">
        <v>243</v>
      </c>
      <c r="E784" s="209" t="s">
        <v>32</v>
      </c>
      <c r="F784" s="210" t="s">
        <v>943</v>
      </c>
      <c r="G784" s="208"/>
      <c r="H784" s="211">
        <v>52.43</v>
      </c>
      <c r="I784" s="212"/>
      <c r="J784" s="208"/>
      <c r="K784" s="208"/>
      <c r="L784" s="213"/>
      <c r="M784" s="214"/>
      <c r="N784" s="215"/>
      <c r="O784" s="215"/>
      <c r="P784" s="215"/>
      <c r="Q784" s="215"/>
      <c r="R784" s="215"/>
      <c r="S784" s="215"/>
      <c r="T784" s="216"/>
      <c r="AT784" s="217" t="s">
        <v>243</v>
      </c>
      <c r="AU784" s="217" t="s">
        <v>88</v>
      </c>
      <c r="AV784" s="14" t="s">
        <v>88</v>
      </c>
      <c r="AW784" s="14" t="s">
        <v>39</v>
      </c>
      <c r="AX784" s="14" t="s">
        <v>78</v>
      </c>
      <c r="AY784" s="217" t="s">
        <v>233</v>
      </c>
    </row>
    <row r="785" spans="1:65" s="14" customFormat="1" ht="20.399999999999999">
      <c r="B785" s="207"/>
      <c r="C785" s="208"/>
      <c r="D785" s="198" t="s">
        <v>243</v>
      </c>
      <c r="E785" s="209" t="s">
        <v>32</v>
      </c>
      <c r="F785" s="210" t="s">
        <v>944</v>
      </c>
      <c r="G785" s="208"/>
      <c r="H785" s="211">
        <v>19.690000000000001</v>
      </c>
      <c r="I785" s="212"/>
      <c r="J785" s="208"/>
      <c r="K785" s="208"/>
      <c r="L785" s="213"/>
      <c r="M785" s="214"/>
      <c r="N785" s="215"/>
      <c r="O785" s="215"/>
      <c r="P785" s="215"/>
      <c r="Q785" s="215"/>
      <c r="R785" s="215"/>
      <c r="S785" s="215"/>
      <c r="T785" s="216"/>
      <c r="AT785" s="217" t="s">
        <v>243</v>
      </c>
      <c r="AU785" s="217" t="s">
        <v>88</v>
      </c>
      <c r="AV785" s="14" t="s">
        <v>88</v>
      </c>
      <c r="AW785" s="14" t="s">
        <v>39</v>
      </c>
      <c r="AX785" s="14" t="s">
        <v>78</v>
      </c>
      <c r="AY785" s="217" t="s">
        <v>233</v>
      </c>
    </row>
    <row r="786" spans="1:65" s="16" customFormat="1">
      <c r="B786" s="239"/>
      <c r="C786" s="240"/>
      <c r="D786" s="198" t="s">
        <v>243</v>
      </c>
      <c r="E786" s="241" t="s">
        <v>32</v>
      </c>
      <c r="F786" s="242" t="s">
        <v>940</v>
      </c>
      <c r="G786" s="240"/>
      <c r="H786" s="243">
        <v>164.02</v>
      </c>
      <c r="I786" s="244"/>
      <c r="J786" s="240"/>
      <c r="K786" s="240"/>
      <c r="L786" s="245"/>
      <c r="M786" s="246"/>
      <c r="N786" s="247"/>
      <c r="O786" s="247"/>
      <c r="P786" s="247"/>
      <c r="Q786" s="247"/>
      <c r="R786" s="247"/>
      <c r="S786" s="247"/>
      <c r="T786" s="248"/>
      <c r="AT786" s="249" t="s">
        <v>243</v>
      </c>
      <c r="AU786" s="249" t="s">
        <v>88</v>
      </c>
      <c r="AV786" s="16" t="s">
        <v>96</v>
      </c>
      <c r="AW786" s="16" t="s">
        <v>39</v>
      </c>
      <c r="AX786" s="16" t="s">
        <v>78</v>
      </c>
      <c r="AY786" s="249" t="s">
        <v>233</v>
      </c>
    </row>
    <row r="787" spans="1:65" s="15" customFormat="1">
      <c r="B787" s="218"/>
      <c r="C787" s="219"/>
      <c r="D787" s="198" t="s">
        <v>243</v>
      </c>
      <c r="E787" s="220" t="s">
        <v>32</v>
      </c>
      <c r="F787" s="221" t="s">
        <v>245</v>
      </c>
      <c r="G787" s="219"/>
      <c r="H787" s="222">
        <v>170.67000000000002</v>
      </c>
      <c r="I787" s="223"/>
      <c r="J787" s="219"/>
      <c r="K787" s="219"/>
      <c r="L787" s="224"/>
      <c r="M787" s="225"/>
      <c r="N787" s="226"/>
      <c r="O787" s="226"/>
      <c r="P787" s="226"/>
      <c r="Q787" s="226"/>
      <c r="R787" s="226"/>
      <c r="S787" s="226"/>
      <c r="T787" s="227"/>
      <c r="AT787" s="228" t="s">
        <v>243</v>
      </c>
      <c r="AU787" s="228" t="s">
        <v>88</v>
      </c>
      <c r="AV787" s="15" t="s">
        <v>239</v>
      </c>
      <c r="AW787" s="15" t="s">
        <v>39</v>
      </c>
      <c r="AX787" s="15" t="s">
        <v>86</v>
      </c>
      <c r="AY787" s="228" t="s">
        <v>233</v>
      </c>
    </row>
    <row r="788" spans="1:65" s="2" customFormat="1" ht="37.799999999999997" customHeight="1">
      <c r="A788" s="37"/>
      <c r="B788" s="38"/>
      <c r="C788" s="178" t="s">
        <v>945</v>
      </c>
      <c r="D788" s="178" t="s">
        <v>235</v>
      </c>
      <c r="E788" s="179" t="s">
        <v>946</v>
      </c>
      <c r="F788" s="180" t="s">
        <v>947</v>
      </c>
      <c r="G788" s="181" t="s">
        <v>144</v>
      </c>
      <c r="H788" s="182">
        <v>170.67</v>
      </c>
      <c r="I788" s="183"/>
      <c r="J788" s="184">
        <f>ROUND(I788*H788,2)</f>
        <v>0</v>
      </c>
      <c r="K788" s="180" t="s">
        <v>238</v>
      </c>
      <c r="L788" s="42"/>
      <c r="M788" s="185" t="s">
        <v>32</v>
      </c>
      <c r="N788" s="186" t="s">
        <v>49</v>
      </c>
      <c r="O788" s="67"/>
      <c r="P788" s="187">
        <f>O788*H788</f>
        <v>0</v>
      </c>
      <c r="Q788" s="187">
        <v>0</v>
      </c>
      <c r="R788" s="187">
        <f>Q788*H788</f>
        <v>0</v>
      </c>
      <c r="S788" s="187">
        <v>0</v>
      </c>
      <c r="T788" s="188">
        <f>S788*H788</f>
        <v>0</v>
      </c>
      <c r="U788" s="37"/>
      <c r="V788" s="37"/>
      <c r="W788" s="37"/>
      <c r="X788" s="37"/>
      <c r="Y788" s="37"/>
      <c r="Z788" s="37"/>
      <c r="AA788" s="37"/>
      <c r="AB788" s="37"/>
      <c r="AC788" s="37"/>
      <c r="AD788" s="37"/>
      <c r="AE788" s="37"/>
      <c r="AR788" s="189" t="s">
        <v>239</v>
      </c>
      <c r="AT788" s="189" t="s">
        <v>235</v>
      </c>
      <c r="AU788" s="189" t="s">
        <v>88</v>
      </c>
      <c r="AY788" s="19" t="s">
        <v>233</v>
      </c>
      <c r="BE788" s="190">
        <f>IF(N788="základní",J788,0)</f>
        <v>0</v>
      </c>
      <c r="BF788" s="190">
        <f>IF(N788="snížená",J788,0)</f>
        <v>0</v>
      </c>
      <c r="BG788" s="190">
        <f>IF(N788="zákl. přenesená",J788,0)</f>
        <v>0</v>
      </c>
      <c r="BH788" s="190">
        <f>IF(N788="sníž. přenesená",J788,0)</f>
        <v>0</v>
      </c>
      <c r="BI788" s="190">
        <f>IF(N788="nulová",J788,0)</f>
        <v>0</v>
      </c>
      <c r="BJ788" s="19" t="s">
        <v>86</v>
      </c>
      <c r="BK788" s="190">
        <f>ROUND(I788*H788,2)</f>
        <v>0</v>
      </c>
      <c r="BL788" s="19" t="s">
        <v>239</v>
      </c>
      <c r="BM788" s="189" t="s">
        <v>948</v>
      </c>
    </row>
    <row r="789" spans="1:65" s="2" customFormat="1">
      <c r="A789" s="37"/>
      <c r="B789" s="38"/>
      <c r="C789" s="39"/>
      <c r="D789" s="191" t="s">
        <v>241</v>
      </c>
      <c r="E789" s="39"/>
      <c r="F789" s="192" t="s">
        <v>949</v>
      </c>
      <c r="G789" s="39"/>
      <c r="H789" s="39"/>
      <c r="I789" s="193"/>
      <c r="J789" s="39"/>
      <c r="K789" s="39"/>
      <c r="L789" s="42"/>
      <c r="M789" s="194"/>
      <c r="N789" s="195"/>
      <c r="O789" s="67"/>
      <c r="P789" s="67"/>
      <c r="Q789" s="67"/>
      <c r="R789" s="67"/>
      <c r="S789" s="67"/>
      <c r="T789" s="68"/>
      <c r="U789" s="37"/>
      <c r="V789" s="37"/>
      <c r="W789" s="37"/>
      <c r="X789" s="37"/>
      <c r="Y789" s="37"/>
      <c r="Z789" s="37"/>
      <c r="AA789" s="37"/>
      <c r="AB789" s="37"/>
      <c r="AC789" s="37"/>
      <c r="AD789" s="37"/>
      <c r="AE789" s="37"/>
      <c r="AT789" s="19" t="s">
        <v>241</v>
      </c>
      <c r="AU789" s="19" t="s">
        <v>88</v>
      </c>
    </row>
    <row r="790" spans="1:65" s="13" customFormat="1">
      <c r="B790" s="196"/>
      <c r="C790" s="197"/>
      <c r="D790" s="198" t="s">
        <v>243</v>
      </c>
      <c r="E790" s="199" t="s">
        <v>32</v>
      </c>
      <c r="F790" s="200" t="s">
        <v>244</v>
      </c>
      <c r="G790" s="197"/>
      <c r="H790" s="199" t="s">
        <v>32</v>
      </c>
      <c r="I790" s="201"/>
      <c r="J790" s="197"/>
      <c r="K790" s="197"/>
      <c r="L790" s="202"/>
      <c r="M790" s="203"/>
      <c r="N790" s="204"/>
      <c r="O790" s="204"/>
      <c r="P790" s="204"/>
      <c r="Q790" s="204"/>
      <c r="R790" s="204"/>
      <c r="S790" s="204"/>
      <c r="T790" s="205"/>
      <c r="AT790" s="206" t="s">
        <v>243</v>
      </c>
      <c r="AU790" s="206" t="s">
        <v>88</v>
      </c>
      <c r="AV790" s="13" t="s">
        <v>86</v>
      </c>
      <c r="AW790" s="13" t="s">
        <v>39</v>
      </c>
      <c r="AX790" s="13" t="s">
        <v>78</v>
      </c>
      <c r="AY790" s="206" t="s">
        <v>233</v>
      </c>
    </row>
    <row r="791" spans="1:65" s="13" customFormat="1">
      <c r="B791" s="196"/>
      <c r="C791" s="197"/>
      <c r="D791" s="198" t="s">
        <v>243</v>
      </c>
      <c r="E791" s="199" t="s">
        <v>32</v>
      </c>
      <c r="F791" s="200" t="s">
        <v>938</v>
      </c>
      <c r="G791" s="197"/>
      <c r="H791" s="199" t="s">
        <v>32</v>
      </c>
      <c r="I791" s="201"/>
      <c r="J791" s="197"/>
      <c r="K791" s="197"/>
      <c r="L791" s="202"/>
      <c r="M791" s="203"/>
      <c r="N791" s="204"/>
      <c r="O791" s="204"/>
      <c r="P791" s="204"/>
      <c r="Q791" s="204"/>
      <c r="R791" s="204"/>
      <c r="S791" s="204"/>
      <c r="T791" s="205"/>
      <c r="AT791" s="206" t="s">
        <v>243</v>
      </c>
      <c r="AU791" s="206" t="s">
        <v>88</v>
      </c>
      <c r="AV791" s="13" t="s">
        <v>86</v>
      </c>
      <c r="AW791" s="13" t="s">
        <v>39</v>
      </c>
      <c r="AX791" s="13" t="s">
        <v>78</v>
      </c>
      <c r="AY791" s="206" t="s">
        <v>233</v>
      </c>
    </row>
    <row r="792" spans="1:65" s="14" customFormat="1">
      <c r="B792" s="207"/>
      <c r="C792" s="208"/>
      <c r="D792" s="198" t="s">
        <v>243</v>
      </c>
      <c r="E792" s="209" t="s">
        <v>32</v>
      </c>
      <c r="F792" s="210" t="s">
        <v>939</v>
      </c>
      <c r="G792" s="208"/>
      <c r="H792" s="211">
        <v>6.65</v>
      </c>
      <c r="I792" s="212"/>
      <c r="J792" s="208"/>
      <c r="K792" s="208"/>
      <c r="L792" s="213"/>
      <c r="M792" s="214"/>
      <c r="N792" s="215"/>
      <c r="O792" s="215"/>
      <c r="P792" s="215"/>
      <c r="Q792" s="215"/>
      <c r="R792" s="215"/>
      <c r="S792" s="215"/>
      <c r="T792" s="216"/>
      <c r="AT792" s="217" t="s">
        <v>243</v>
      </c>
      <c r="AU792" s="217" t="s">
        <v>88</v>
      </c>
      <c r="AV792" s="14" t="s">
        <v>88</v>
      </c>
      <c r="AW792" s="14" t="s">
        <v>39</v>
      </c>
      <c r="AX792" s="14" t="s">
        <v>78</v>
      </c>
      <c r="AY792" s="217" t="s">
        <v>233</v>
      </c>
    </row>
    <row r="793" spans="1:65" s="16" customFormat="1">
      <c r="B793" s="239"/>
      <c r="C793" s="240"/>
      <c r="D793" s="198" t="s">
        <v>243</v>
      </c>
      <c r="E793" s="241" t="s">
        <v>32</v>
      </c>
      <c r="F793" s="242" t="s">
        <v>940</v>
      </c>
      <c r="G793" s="240"/>
      <c r="H793" s="243">
        <v>6.65</v>
      </c>
      <c r="I793" s="244"/>
      <c r="J793" s="240"/>
      <c r="K793" s="240"/>
      <c r="L793" s="245"/>
      <c r="M793" s="246"/>
      <c r="N793" s="247"/>
      <c r="O793" s="247"/>
      <c r="P793" s="247"/>
      <c r="Q793" s="247"/>
      <c r="R793" s="247"/>
      <c r="S793" s="247"/>
      <c r="T793" s="248"/>
      <c r="AT793" s="249" t="s">
        <v>243</v>
      </c>
      <c r="AU793" s="249" t="s">
        <v>88</v>
      </c>
      <c r="AV793" s="16" t="s">
        <v>96</v>
      </c>
      <c r="AW793" s="16" t="s">
        <v>39</v>
      </c>
      <c r="AX793" s="16" t="s">
        <v>78</v>
      </c>
      <c r="AY793" s="249" t="s">
        <v>233</v>
      </c>
    </row>
    <row r="794" spans="1:65" s="13" customFormat="1">
      <c r="B794" s="196"/>
      <c r="C794" s="197"/>
      <c r="D794" s="198" t="s">
        <v>243</v>
      </c>
      <c r="E794" s="199" t="s">
        <v>32</v>
      </c>
      <c r="F794" s="200" t="s">
        <v>941</v>
      </c>
      <c r="G794" s="197"/>
      <c r="H794" s="199" t="s">
        <v>32</v>
      </c>
      <c r="I794" s="201"/>
      <c r="J794" s="197"/>
      <c r="K794" s="197"/>
      <c r="L794" s="202"/>
      <c r="M794" s="203"/>
      <c r="N794" s="204"/>
      <c r="O794" s="204"/>
      <c r="P794" s="204"/>
      <c r="Q794" s="204"/>
      <c r="R794" s="204"/>
      <c r="S794" s="204"/>
      <c r="T794" s="205"/>
      <c r="AT794" s="206" t="s">
        <v>243</v>
      </c>
      <c r="AU794" s="206" t="s">
        <v>88</v>
      </c>
      <c r="AV794" s="13" t="s">
        <v>86</v>
      </c>
      <c r="AW794" s="13" t="s">
        <v>39</v>
      </c>
      <c r="AX794" s="13" t="s">
        <v>78</v>
      </c>
      <c r="AY794" s="206" t="s">
        <v>233</v>
      </c>
    </row>
    <row r="795" spans="1:65" s="14" customFormat="1" ht="30.6">
      <c r="B795" s="207"/>
      <c r="C795" s="208"/>
      <c r="D795" s="198" t="s">
        <v>243</v>
      </c>
      <c r="E795" s="209" t="s">
        <v>32</v>
      </c>
      <c r="F795" s="210" t="s">
        <v>942</v>
      </c>
      <c r="G795" s="208"/>
      <c r="H795" s="211">
        <v>91.9</v>
      </c>
      <c r="I795" s="212"/>
      <c r="J795" s="208"/>
      <c r="K795" s="208"/>
      <c r="L795" s="213"/>
      <c r="M795" s="214"/>
      <c r="N795" s="215"/>
      <c r="O795" s="215"/>
      <c r="P795" s="215"/>
      <c r="Q795" s="215"/>
      <c r="R795" s="215"/>
      <c r="S795" s="215"/>
      <c r="T795" s="216"/>
      <c r="AT795" s="217" t="s">
        <v>243</v>
      </c>
      <c r="AU795" s="217" t="s">
        <v>88</v>
      </c>
      <c r="AV795" s="14" t="s">
        <v>88</v>
      </c>
      <c r="AW795" s="14" t="s">
        <v>39</v>
      </c>
      <c r="AX795" s="14" t="s">
        <v>78</v>
      </c>
      <c r="AY795" s="217" t="s">
        <v>233</v>
      </c>
    </row>
    <row r="796" spans="1:65" s="14" customFormat="1" ht="30.6">
      <c r="B796" s="207"/>
      <c r="C796" s="208"/>
      <c r="D796" s="198" t="s">
        <v>243</v>
      </c>
      <c r="E796" s="209" t="s">
        <v>32</v>
      </c>
      <c r="F796" s="210" t="s">
        <v>943</v>
      </c>
      <c r="G796" s="208"/>
      <c r="H796" s="211">
        <v>52.43</v>
      </c>
      <c r="I796" s="212"/>
      <c r="J796" s="208"/>
      <c r="K796" s="208"/>
      <c r="L796" s="213"/>
      <c r="M796" s="214"/>
      <c r="N796" s="215"/>
      <c r="O796" s="215"/>
      <c r="P796" s="215"/>
      <c r="Q796" s="215"/>
      <c r="R796" s="215"/>
      <c r="S796" s="215"/>
      <c r="T796" s="216"/>
      <c r="AT796" s="217" t="s">
        <v>243</v>
      </c>
      <c r="AU796" s="217" t="s">
        <v>88</v>
      </c>
      <c r="AV796" s="14" t="s">
        <v>88</v>
      </c>
      <c r="AW796" s="14" t="s">
        <v>39</v>
      </c>
      <c r="AX796" s="14" t="s">
        <v>78</v>
      </c>
      <c r="AY796" s="217" t="s">
        <v>233</v>
      </c>
    </row>
    <row r="797" spans="1:65" s="14" customFormat="1" ht="20.399999999999999">
      <c r="B797" s="207"/>
      <c r="C797" s="208"/>
      <c r="D797" s="198" t="s">
        <v>243</v>
      </c>
      <c r="E797" s="209" t="s">
        <v>32</v>
      </c>
      <c r="F797" s="210" t="s">
        <v>944</v>
      </c>
      <c r="G797" s="208"/>
      <c r="H797" s="211">
        <v>19.690000000000001</v>
      </c>
      <c r="I797" s="212"/>
      <c r="J797" s="208"/>
      <c r="K797" s="208"/>
      <c r="L797" s="213"/>
      <c r="M797" s="214"/>
      <c r="N797" s="215"/>
      <c r="O797" s="215"/>
      <c r="P797" s="215"/>
      <c r="Q797" s="215"/>
      <c r="R797" s="215"/>
      <c r="S797" s="215"/>
      <c r="T797" s="216"/>
      <c r="AT797" s="217" t="s">
        <v>243</v>
      </c>
      <c r="AU797" s="217" t="s">
        <v>88</v>
      </c>
      <c r="AV797" s="14" t="s">
        <v>88</v>
      </c>
      <c r="AW797" s="14" t="s">
        <v>39</v>
      </c>
      <c r="AX797" s="14" t="s">
        <v>78</v>
      </c>
      <c r="AY797" s="217" t="s">
        <v>233</v>
      </c>
    </row>
    <row r="798" spans="1:65" s="16" customFormat="1">
      <c r="B798" s="239"/>
      <c r="C798" s="240"/>
      <c r="D798" s="198" t="s">
        <v>243</v>
      </c>
      <c r="E798" s="241" t="s">
        <v>32</v>
      </c>
      <c r="F798" s="242" t="s">
        <v>940</v>
      </c>
      <c r="G798" s="240"/>
      <c r="H798" s="243">
        <v>164.02</v>
      </c>
      <c r="I798" s="244"/>
      <c r="J798" s="240"/>
      <c r="K798" s="240"/>
      <c r="L798" s="245"/>
      <c r="M798" s="246"/>
      <c r="N798" s="247"/>
      <c r="O798" s="247"/>
      <c r="P798" s="247"/>
      <c r="Q798" s="247"/>
      <c r="R798" s="247"/>
      <c r="S798" s="247"/>
      <c r="T798" s="248"/>
      <c r="AT798" s="249" t="s">
        <v>243</v>
      </c>
      <c r="AU798" s="249" t="s">
        <v>88</v>
      </c>
      <c r="AV798" s="16" t="s">
        <v>96</v>
      </c>
      <c r="AW798" s="16" t="s">
        <v>39</v>
      </c>
      <c r="AX798" s="16" t="s">
        <v>78</v>
      </c>
      <c r="AY798" s="249" t="s">
        <v>233</v>
      </c>
    </row>
    <row r="799" spans="1:65" s="15" customFormat="1">
      <c r="B799" s="218"/>
      <c r="C799" s="219"/>
      <c r="D799" s="198" t="s">
        <v>243</v>
      </c>
      <c r="E799" s="220" t="s">
        <v>32</v>
      </c>
      <c r="F799" s="221" t="s">
        <v>245</v>
      </c>
      <c r="G799" s="219"/>
      <c r="H799" s="222">
        <v>170.67000000000002</v>
      </c>
      <c r="I799" s="223"/>
      <c r="J799" s="219"/>
      <c r="K799" s="219"/>
      <c r="L799" s="224"/>
      <c r="M799" s="225"/>
      <c r="N799" s="226"/>
      <c r="O799" s="226"/>
      <c r="P799" s="226"/>
      <c r="Q799" s="226"/>
      <c r="R799" s="226"/>
      <c r="S799" s="226"/>
      <c r="T799" s="227"/>
      <c r="AT799" s="228" t="s">
        <v>243</v>
      </c>
      <c r="AU799" s="228" t="s">
        <v>88</v>
      </c>
      <c r="AV799" s="15" t="s">
        <v>239</v>
      </c>
      <c r="AW799" s="15" t="s">
        <v>39</v>
      </c>
      <c r="AX799" s="15" t="s">
        <v>86</v>
      </c>
      <c r="AY799" s="228" t="s">
        <v>233</v>
      </c>
    </row>
    <row r="800" spans="1:65" s="2" customFormat="1" ht="62.7" customHeight="1">
      <c r="A800" s="37"/>
      <c r="B800" s="38"/>
      <c r="C800" s="178" t="s">
        <v>950</v>
      </c>
      <c r="D800" s="178" t="s">
        <v>235</v>
      </c>
      <c r="E800" s="179" t="s">
        <v>951</v>
      </c>
      <c r="F800" s="180" t="s">
        <v>952</v>
      </c>
      <c r="G800" s="181" t="s">
        <v>144</v>
      </c>
      <c r="H800" s="182">
        <v>170.67</v>
      </c>
      <c r="I800" s="183"/>
      <c r="J800" s="184">
        <f>ROUND(I800*H800,2)</f>
        <v>0</v>
      </c>
      <c r="K800" s="180" t="s">
        <v>238</v>
      </c>
      <c r="L800" s="42"/>
      <c r="M800" s="185" t="s">
        <v>32</v>
      </c>
      <c r="N800" s="186" t="s">
        <v>49</v>
      </c>
      <c r="O800" s="67"/>
      <c r="P800" s="187">
        <f>O800*H800</f>
        <v>0</v>
      </c>
      <c r="Q800" s="187">
        <v>6.0999999999999997E-4</v>
      </c>
      <c r="R800" s="187">
        <f>Q800*H800</f>
        <v>0.10410869999999998</v>
      </c>
      <c r="S800" s="187">
        <v>0</v>
      </c>
      <c r="T800" s="188">
        <f>S800*H800</f>
        <v>0</v>
      </c>
      <c r="U800" s="37"/>
      <c r="V800" s="37"/>
      <c r="W800" s="37"/>
      <c r="X800" s="37"/>
      <c r="Y800" s="37"/>
      <c r="Z800" s="37"/>
      <c r="AA800" s="37"/>
      <c r="AB800" s="37"/>
      <c r="AC800" s="37"/>
      <c r="AD800" s="37"/>
      <c r="AE800" s="37"/>
      <c r="AR800" s="189" t="s">
        <v>239</v>
      </c>
      <c r="AT800" s="189" t="s">
        <v>235</v>
      </c>
      <c r="AU800" s="189" t="s">
        <v>88</v>
      </c>
      <c r="AY800" s="19" t="s">
        <v>233</v>
      </c>
      <c r="BE800" s="190">
        <f>IF(N800="základní",J800,0)</f>
        <v>0</v>
      </c>
      <c r="BF800" s="190">
        <f>IF(N800="snížená",J800,0)</f>
        <v>0</v>
      </c>
      <c r="BG800" s="190">
        <f>IF(N800="zákl. přenesená",J800,0)</f>
        <v>0</v>
      </c>
      <c r="BH800" s="190">
        <f>IF(N800="sníž. přenesená",J800,0)</f>
        <v>0</v>
      </c>
      <c r="BI800" s="190">
        <f>IF(N800="nulová",J800,0)</f>
        <v>0</v>
      </c>
      <c r="BJ800" s="19" t="s">
        <v>86</v>
      </c>
      <c r="BK800" s="190">
        <f>ROUND(I800*H800,2)</f>
        <v>0</v>
      </c>
      <c r="BL800" s="19" t="s">
        <v>239</v>
      </c>
      <c r="BM800" s="189" t="s">
        <v>953</v>
      </c>
    </row>
    <row r="801" spans="1:65" s="2" customFormat="1">
      <c r="A801" s="37"/>
      <c r="B801" s="38"/>
      <c r="C801" s="39"/>
      <c r="D801" s="191" t="s">
        <v>241</v>
      </c>
      <c r="E801" s="39"/>
      <c r="F801" s="192" t="s">
        <v>954</v>
      </c>
      <c r="G801" s="39"/>
      <c r="H801" s="39"/>
      <c r="I801" s="193"/>
      <c r="J801" s="39"/>
      <c r="K801" s="39"/>
      <c r="L801" s="42"/>
      <c r="M801" s="194"/>
      <c r="N801" s="195"/>
      <c r="O801" s="67"/>
      <c r="P801" s="67"/>
      <c r="Q801" s="67"/>
      <c r="R801" s="67"/>
      <c r="S801" s="67"/>
      <c r="T801" s="68"/>
      <c r="U801" s="37"/>
      <c r="V801" s="37"/>
      <c r="W801" s="37"/>
      <c r="X801" s="37"/>
      <c r="Y801" s="37"/>
      <c r="Z801" s="37"/>
      <c r="AA801" s="37"/>
      <c r="AB801" s="37"/>
      <c r="AC801" s="37"/>
      <c r="AD801" s="37"/>
      <c r="AE801" s="37"/>
      <c r="AT801" s="19" t="s">
        <v>241</v>
      </c>
      <c r="AU801" s="19" t="s">
        <v>88</v>
      </c>
    </row>
    <row r="802" spans="1:65" s="13" customFormat="1">
      <c r="B802" s="196"/>
      <c r="C802" s="197"/>
      <c r="D802" s="198" t="s">
        <v>243</v>
      </c>
      <c r="E802" s="199" t="s">
        <v>32</v>
      </c>
      <c r="F802" s="200" t="s">
        <v>244</v>
      </c>
      <c r="G802" s="197"/>
      <c r="H802" s="199" t="s">
        <v>32</v>
      </c>
      <c r="I802" s="201"/>
      <c r="J802" s="197"/>
      <c r="K802" s="197"/>
      <c r="L802" s="202"/>
      <c r="M802" s="203"/>
      <c r="N802" s="204"/>
      <c r="O802" s="204"/>
      <c r="P802" s="204"/>
      <c r="Q802" s="204"/>
      <c r="R802" s="204"/>
      <c r="S802" s="204"/>
      <c r="T802" s="205"/>
      <c r="AT802" s="206" t="s">
        <v>243</v>
      </c>
      <c r="AU802" s="206" t="s">
        <v>88</v>
      </c>
      <c r="AV802" s="13" t="s">
        <v>86</v>
      </c>
      <c r="AW802" s="13" t="s">
        <v>39</v>
      </c>
      <c r="AX802" s="13" t="s">
        <v>78</v>
      </c>
      <c r="AY802" s="206" t="s">
        <v>233</v>
      </c>
    </row>
    <row r="803" spans="1:65" s="13" customFormat="1">
      <c r="B803" s="196"/>
      <c r="C803" s="197"/>
      <c r="D803" s="198" t="s">
        <v>243</v>
      </c>
      <c r="E803" s="199" t="s">
        <v>32</v>
      </c>
      <c r="F803" s="200" t="s">
        <v>938</v>
      </c>
      <c r="G803" s="197"/>
      <c r="H803" s="199" t="s">
        <v>32</v>
      </c>
      <c r="I803" s="201"/>
      <c r="J803" s="197"/>
      <c r="K803" s="197"/>
      <c r="L803" s="202"/>
      <c r="M803" s="203"/>
      <c r="N803" s="204"/>
      <c r="O803" s="204"/>
      <c r="P803" s="204"/>
      <c r="Q803" s="204"/>
      <c r="R803" s="204"/>
      <c r="S803" s="204"/>
      <c r="T803" s="205"/>
      <c r="AT803" s="206" t="s">
        <v>243</v>
      </c>
      <c r="AU803" s="206" t="s">
        <v>88</v>
      </c>
      <c r="AV803" s="13" t="s">
        <v>86</v>
      </c>
      <c r="AW803" s="13" t="s">
        <v>39</v>
      </c>
      <c r="AX803" s="13" t="s">
        <v>78</v>
      </c>
      <c r="AY803" s="206" t="s">
        <v>233</v>
      </c>
    </row>
    <row r="804" spans="1:65" s="14" customFormat="1">
      <c r="B804" s="207"/>
      <c r="C804" s="208"/>
      <c r="D804" s="198" t="s">
        <v>243</v>
      </c>
      <c r="E804" s="209" t="s">
        <v>32</v>
      </c>
      <c r="F804" s="210" t="s">
        <v>939</v>
      </c>
      <c r="G804" s="208"/>
      <c r="H804" s="211">
        <v>6.65</v>
      </c>
      <c r="I804" s="212"/>
      <c r="J804" s="208"/>
      <c r="K804" s="208"/>
      <c r="L804" s="213"/>
      <c r="M804" s="214"/>
      <c r="N804" s="215"/>
      <c r="O804" s="215"/>
      <c r="P804" s="215"/>
      <c r="Q804" s="215"/>
      <c r="R804" s="215"/>
      <c r="S804" s="215"/>
      <c r="T804" s="216"/>
      <c r="AT804" s="217" t="s">
        <v>243</v>
      </c>
      <c r="AU804" s="217" t="s">
        <v>88</v>
      </c>
      <c r="AV804" s="14" t="s">
        <v>88</v>
      </c>
      <c r="AW804" s="14" t="s">
        <v>39</v>
      </c>
      <c r="AX804" s="14" t="s">
        <v>78</v>
      </c>
      <c r="AY804" s="217" t="s">
        <v>233</v>
      </c>
    </row>
    <row r="805" spans="1:65" s="16" customFormat="1">
      <c r="B805" s="239"/>
      <c r="C805" s="240"/>
      <c r="D805" s="198" t="s">
        <v>243</v>
      </c>
      <c r="E805" s="241" t="s">
        <v>32</v>
      </c>
      <c r="F805" s="242" t="s">
        <v>940</v>
      </c>
      <c r="G805" s="240"/>
      <c r="H805" s="243">
        <v>6.65</v>
      </c>
      <c r="I805" s="244"/>
      <c r="J805" s="240"/>
      <c r="K805" s="240"/>
      <c r="L805" s="245"/>
      <c r="M805" s="246"/>
      <c r="N805" s="247"/>
      <c r="O805" s="247"/>
      <c r="P805" s="247"/>
      <c r="Q805" s="247"/>
      <c r="R805" s="247"/>
      <c r="S805" s="247"/>
      <c r="T805" s="248"/>
      <c r="AT805" s="249" t="s">
        <v>243</v>
      </c>
      <c r="AU805" s="249" t="s">
        <v>88</v>
      </c>
      <c r="AV805" s="16" t="s">
        <v>96</v>
      </c>
      <c r="AW805" s="16" t="s">
        <v>39</v>
      </c>
      <c r="AX805" s="16" t="s">
        <v>78</v>
      </c>
      <c r="AY805" s="249" t="s">
        <v>233</v>
      </c>
    </row>
    <row r="806" spans="1:65" s="13" customFormat="1">
      <c r="B806" s="196"/>
      <c r="C806" s="197"/>
      <c r="D806" s="198" t="s">
        <v>243</v>
      </c>
      <c r="E806" s="199" t="s">
        <v>32</v>
      </c>
      <c r="F806" s="200" t="s">
        <v>941</v>
      </c>
      <c r="G806" s="197"/>
      <c r="H806" s="199" t="s">
        <v>32</v>
      </c>
      <c r="I806" s="201"/>
      <c r="J806" s="197"/>
      <c r="K806" s="197"/>
      <c r="L806" s="202"/>
      <c r="M806" s="203"/>
      <c r="N806" s="204"/>
      <c r="O806" s="204"/>
      <c r="P806" s="204"/>
      <c r="Q806" s="204"/>
      <c r="R806" s="204"/>
      <c r="S806" s="204"/>
      <c r="T806" s="205"/>
      <c r="AT806" s="206" t="s">
        <v>243</v>
      </c>
      <c r="AU806" s="206" t="s">
        <v>88</v>
      </c>
      <c r="AV806" s="13" t="s">
        <v>86</v>
      </c>
      <c r="AW806" s="13" t="s">
        <v>39</v>
      </c>
      <c r="AX806" s="13" t="s">
        <v>78</v>
      </c>
      <c r="AY806" s="206" t="s">
        <v>233</v>
      </c>
    </row>
    <row r="807" spans="1:65" s="14" customFormat="1" ht="30.6">
      <c r="B807" s="207"/>
      <c r="C807" s="208"/>
      <c r="D807" s="198" t="s">
        <v>243</v>
      </c>
      <c r="E807" s="209" t="s">
        <v>32</v>
      </c>
      <c r="F807" s="210" t="s">
        <v>942</v>
      </c>
      <c r="G807" s="208"/>
      <c r="H807" s="211">
        <v>91.9</v>
      </c>
      <c r="I807" s="212"/>
      <c r="J807" s="208"/>
      <c r="K807" s="208"/>
      <c r="L807" s="213"/>
      <c r="M807" s="214"/>
      <c r="N807" s="215"/>
      <c r="O807" s="215"/>
      <c r="P807" s="215"/>
      <c r="Q807" s="215"/>
      <c r="R807" s="215"/>
      <c r="S807" s="215"/>
      <c r="T807" s="216"/>
      <c r="AT807" s="217" t="s">
        <v>243</v>
      </c>
      <c r="AU807" s="217" t="s">
        <v>88</v>
      </c>
      <c r="AV807" s="14" t="s">
        <v>88</v>
      </c>
      <c r="AW807" s="14" t="s">
        <v>39</v>
      </c>
      <c r="AX807" s="14" t="s">
        <v>78</v>
      </c>
      <c r="AY807" s="217" t="s">
        <v>233</v>
      </c>
    </row>
    <row r="808" spans="1:65" s="14" customFormat="1" ht="30.6">
      <c r="B808" s="207"/>
      <c r="C808" s="208"/>
      <c r="D808" s="198" t="s">
        <v>243</v>
      </c>
      <c r="E808" s="209" t="s">
        <v>32</v>
      </c>
      <c r="F808" s="210" t="s">
        <v>943</v>
      </c>
      <c r="G808" s="208"/>
      <c r="H808" s="211">
        <v>52.43</v>
      </c>
      <c r="I808" s="212"/>
      <c r="J808" s="208"/>
      <c r="K808" s="208"/>
      <c r="L808" s="213"/>
      <c r="M808" s="214"/>
      <c r="N808" s="215"/>
      <c r="O808" s="215"/>
      <c r="P808" s="215"/>
      <c r="Q808" s="215"/>
      <c r="R808" s="215"/>
      <c r="S808" s="215"/>
      <c r="T808" s="216"/>
      <c r="AT808" s="217" t="s">
        <v>243</v>
      </c>
      <c r="AU808" s="217" t="s">
        <v>88</v>
      </c>
      <c r="AV808" s="14" t="s">
        <v>88</v>
      </c>
      <c r="AW808" s="14" t="s">
        <v>39</v>
      </c>
      <c r="AX808" s="14" t="s">
        <v>78</v>
      </c>
      <c r="AY808" s="217" t="s">
        <v>233</v>
      </c>
    </row>
    <row r="809" spans="1:65" s="14" customFormat="1" ht="20.399999999999999">
      <c r="B809" s="207"/>
      <c r="C809" s="208"/>
      <c r="D809" s="198" t="s">
        <v>243</v>
      </c>
      <c r="E809" s="209" t="s">
        <v>32</v>
      </c>
      <c r="F809" s="210" t="s">
        <v>944</v>
      </c>
      <c r="G809" s="208"/>
      <c r="H809" s="211">
        <v>19.690000000000001</v>
      </c>
      <c r="I809" s="212"/>
      <c r="J809" s="208"/>
      <c r="K809" s="208"/>
      <c r="L809" s="213"/>
      <c r="M809" s="214"/>
      <c r="N809" s="215"/>
      <c r="O809" s="215"/>
      <c r="P809" s="215"/>
      <c r="Q809" s="215"/>
      <c r="R809" s="215"/>
      <c r="S809" s="215"/>
      <c r="T809" s="216"/>
      <c r="AT809" s="217" t="s">
        <v>243</v>
      </c>
      <c r="AU809" s="217" t="s">
        <v>88</v>
      </c>
      <c r="AV809" s="14" t="s">
        <v>88</v>
      </c>
      <c r="AW809" s="14" t="s">
        <v>39</v>
      </c>
      <c r="AX809" s="14" t="s">
        <v>78</v>
      </c>
      <c r="AY809" s="217" t="s">
        <v>233</v>
      </c>
    </row>
    <row r="810" spans="1:65" s="16" customFormat="1">
      <c r="B810" s="239"/>
      <c r="C810" s="240"/>
      <c r="D810" s="198" t="s">
        <v>243</v>
      </c>
      <c r="E810" s="241" t="s">
        <v>32</v>
      </c>
      <c r="F810" s="242" t="s">
        <v>940</v>
      </c>
      <c r="G810" s="240"/>
      <c r="H810" s="243">
        <v>164.02</v>
      </c>
      <c r="I810" s="244"/>
      <c r="J810" s="240"/>
      <c r="K810" s="240"/>
      <c r="L810" s="245"/>
      <c r="M810" s="246"/>
      <c r="N810" s="247"/>
      <c r="O810" s="247"/>
      <c r="P810" s="247"/>
      <c r="Q810" s="247"/>
      <c r="R810" s="247"/>
      <c r="S810" s="247"/>
      <c r="T810" s="248"/>
      <c r="AT810" s="249" t="s">
        <v>243</v>
      </c>
      <c r="AU810" s="249" t="s">
        <v>88</v>
      </c>
      <c r="AV810" s="16" t="s">
        <v>96</v>
      </c>
      <c r="AW810" s="16" t="s">
        <v>39</v>
      </c>
      <c r="AX810" s="16" t="s">
        <v>78</v>
      </c>
      <c r="AY810" s="249" t="s">
        <v>233</v>
      </c>
    </row>
    <row r="811" spans="1:65" s="15" customFormat="1">
      <c r="B811" s="218"/>
      <c r="C811" s="219"/>
      <c r="D811" s="198" t="s">
        <v>243</v>
      </c>
      <c r="E811" s="220" t="s">
        <v>32</v>
      </c>
      <c r="F811" s="221" t="s">
        <v>245</v>
      </c>
      <c r="G811" s="219"/>
      <c r="H811" s="222">
        <v>170.67000000000002</v>
      </c>
      <c r="I811" s="223"/>
      <c r="J811" s="219"/>
      <c r="K811" s="219"/>
      <c r="L811" s="224"/>
      <c r="M811" s="225"/>
      <c r="N811" s="226"/>
      <c r="O811" s="226"/>
      <c r="P811" s="226"/>
      <c r="Q811" s="226"/>
      <c r="R811" s="226"/>
      <c r="S811" s="226"/>
      <c r="T811" s="227"/>
      <c r="AT811" s="228" t="s">
        <v>243</v>
      </c>
      <c r="AU811" s="228" t="s">
        <v>88</v>
      </c>
      <c r="AV811" s="15" t="s">
        <v>239</v>
      </c>
      <c r="AW811" s="15" t="s">
        <v>39</v>
      </c>
      <c r="AX811" s="15" t="s">
        <v>86</v>
      </c>
      <c r="AY811" s="228" t="s">
        <v>233</v>
      </c>
    </row>
    <row r="812" spans="1:65" s="2" customFormat="1" ht="24.15" customHeight="1">
      <c r="A812" s="37"/>
      <c r="B812" s="38"/>
      <c r="C812" s="178" t="s">
        <v>955</v>
      </c>
      <c r="D812" s="178" t="s">
        <v>235</v>
      </c>
      <c r="E812" s="179" t="s">
        <v>956</v>
      </c>
      <c r="F812" s="180" t="s">
        <v>957</v>
      </c>
      <c r="G812" s="181" t="s">
        <v>144</v>
      </c>
      <c r="H812" s="182">
        <v>170.67</v>
      </c>
      <c r="I812" s="183"/>
      <c r="J812" s="184">
        <f>ROUND(I812*H812,2)</f>
        <v>0</v>
      </c>
      <c r="K812" s="180" t="s">
        <v>238</v>
      </c>
      <c r="L812" s="42"/>
      <c r="M812" s="185" t="s">
        <v>32</v>
      </c>
      <c r="N812" s="186" t="s">
        <v>49</v>
      </c>
      <c r="O812" s="67"/>
      <c r="P812" s="187">
        <f>O812*H812</f>
        <v>0</v>
      </c>
      <c r="Q812" s="187">
        <v>0</v>
      </c>
      <c r="R812" s="187">
        <f>Q812*H812</f>
        <v>0</v>
      </c>
      <c r="S812" s="187">
        <v>0</v>
      </c>
      <c r="T812" s="188">
        <f>S812*H812</f>
        <v>0</v>
      </c>
      <c r="U812" s="37"/>
      <c r="V812" s="37"/>
      <c r="W812" s="37"/>
      <c r="X812" s="37"/>
      <c r="Y812" s="37"/>
      <c r="Z812" s="37"/>
      <c r="AA812" s="37"/>
      <c r="AB812" s="37"/>
      <c r="AC812" s="37"/>
      <c r="AD812" s="37"/>
      <c r="AE812" s="37"/>
      <c r="AR812" s="189" t="s">
        <v>239</v>
      </c>
      <c r="AT812" s="189" t="s">
        <v>235</v>
      </c>
      <c r="AU812" s="189" t="s">
        <v>88</v>
      </c>
      <c r="AY812" s="19" t="s">
        <v>233</v>
      </c>
      <c r="BE812" s="190">
        <f>IF(N812="základní",J812,0)</f>
        <v>0</v>
      </c>
      <c r="BF812" s="190">
        <f>IF(N812="snížená",J812,0)</f>
        <v>0</v>
      </c>
      <c r="BG812" s="190">
        <f>IF(N812="zákl. přenesená",J812,0)</f>
        <v>0</v>
      </c>
      <c r="BH812" s="190">
        <f>IF(N812="sníž. přenesená",J812,0)</f>
        <v>0</v>
      </c>
      <c r="BI812" s="190">
        <f>IF(N812="nulová",J812,0)</f>
        <v>0</v>
      </c>
      <c r="BJ812" s="19" t="s">
        <v>86</v>
      </c>
      <c r="BK812" s="190">
        <f>ROUND(I812*H812,2)</f>
        <v>0</v>
      </c>
      <c r="BL812" s="19" t="s">
        <v>239</v>
      </c>
      <c r="BM812" s="189" t="s">
        <v>958</v>
      </c>
    </row>
    <row r="813" spans="1:65" s="2" customFormat="1">
      <c r="A813" s="37"/>
      <c r="B813" s="38"/>
      <c r="C813" s="39"/>
      <c r="D813" s="191" t="s">
        <v>241</v>
      </c>
      <c r="E813" s="39"/>
      <c r="F813" s="192" t="s">
        <v>959</v>
      </c>
      <c r="G813" s="39"/>
      <c r="H813" s="39"/>
      <c r="I813" s="193"/>
      <c r="J813" s="39"/>
      <c r="K813" s="39"/>
      <c r="L813" s="42"/>
      <c r="M813" s="194"/>
      <c r="N813" s="195"/>
      <c r="O813" s="67"/>
      <c r="P813" s="67"/>
      <c r="Q813" s="67"/>
      <c r="R813" s="67"/>
      <c r="S813" s="67"/>
      <c r="T813" s="68"/>
      <c r="U813" s="37"/>
      <c r="V813" s="37"/>
      <c r="W813" s="37"/>
      <c r="X813" s="37"/>
      <c r="Y813" s="37"/>
      <c r="Z813" s="37"/>
      <c r="AA813" s="37"/>
      <c r="AB813" s="37"/>
      <c r="AC813" s="37"/>
      <c r="AD813" s="37"/>
      <c r="AE813" s="37"/>
      <c r="AT813" s="19" t="s">
        <v>241</v>
      </c>
      <c r="AU813" s="19" t="s">
        <v>88</v>
      </c>
    </row>
    <row r="814" spans="1:65" s="13" customFormat="1">
      <c r="B814" s="196"/>
      <c r="C814" s="197"/>
      <c r="D814" s="198" t="s">
        <v>243</v>
      </c>
      <c r="E814" s="199" t="s">
        <v>32</v>
      </c>
      <c r="F814" s="200" t="s">
        <v>244</v>
      </c>
      <c r="G814" s="197"/>
      <c r="H814" s="199" t="s">
        <v>32</v>
      </c>
      <c r="I814" s="201"/>
      <c r="J814" s="197"/>
      <c r="K814" s="197"/>
      <c r="L814" s="202"/>
      <c r="M814" s="203"/>
      <c r="N814" s="204"/>
      <c r="O814" s="204"/>
      <c r="P814" s="204"/>
      <c r="Q814" s="204"/>
      <c r="R814" s="204"/>
      <c r="S814" s="204"/>
      <c r="T814" s="205"/>
      <c r="AT814" s="206" t="s">
        <v>243</v>
      </c>
      <c r="AU814" s="206" t="s">
        <v>88</v>
      </c>
      <c r="AV814" s="13" t="s">
        <v>86</v>
      </c>
      <c r="AW814" s="13" t="s">
        <v>39</v>
      </c>
      <c r="AX814" s="13" t="s">
        <v>78</v>
      </c>
      <c r="AY814" s="206" t="s">
        <v>233</v>
      </c>
    </row>
    <row r="815" spans="1:65" s="13" customFormat="1">
      <c r="B815" s="196"/>
      <c r="C815" s="197"/>
      <c r="D815" s="198" t="s">
        <v>243</v>
      </c>
      <c r="E815" s="199" t="s">
        <v>32</v>
      </c>
      <c r="F815" s="200" t="s">
        <v>938</v>
      </c>
      <c r="G815" s="197"/>
      <c r="H815" s="199" t="s">
        <v>32</v>
      </c>
      <c r="I815" s="201"/>
      <c r="J815" s="197"/>
      <c r="K815" s="197"/>
      <c r="L815" s="202"/>
      <c r="M815" s="203"/>
      <c r="N815" s="204"/>
      <c r="O815" s="204"/>
      <c r="P815" s="204"/>
      <c r="Q815" s="204"/>
      <c r="R815" s="204"/>
      <c r="S815" s="204"/>
      <c r="T815" s="205"/>
      <c r="AT815" s="206" t="s">
        <v>243</v>
      </c>
      <c r="AU815" s="206" t="s">
        <v>88</v>
      </c>
      <c r="AV815" s="13" t="s">
        <v>86</v>
      </c>
      <c r="AW815" s="13" t="s">
        <v>39</v>
      </c>
      <c r="AX815" s="13" t="s">
        <v>78</v>
      </c>
      <c r="AY815" s="206" t="s">
        <v>233</v>
      </c>
    </row>
    <row r="816" spans="1:65" s="14" customFormat="1">
      <c r="B816" s="207"/>
      <c r="C816" s="208"/>
      <c r="D816" s="198" t="s">
        <v>243</v>
      </c>
      <c r="E816" s="209" t="s">
        <v>32</v>
      </c>
      <c r="F816" s="210" t="s">
        <v>939</v>
      </c>
      <c r="G816" s="208"/>
      <c r="H816" s="211">
        <v>6.65</v>
      </c>
      <c r="I816" s="212"/>
      <c r="J816" s="208"/>
      <c r="K816" s="208"/>
      <c r="L816" s="213"/>
      <c r="M816" s="214"/>
      <c r="N816" s="215"/>
      <c r="O816" s="215"/>
      <c r="P816" s="215"/>
      <c r="Q816" s="215"/>
      <c r="R816" s="215"/>
      <c r="S816" s="215"/>
      <c r="T816" s="216"/>
      <c r="AT816" s="217" t="s">
        <v>243</v>
      </c>
      <c r="AU816" s="217" t="s">
        <v>88</v>
      </c>
      <c r="AV816" s="14" t="s">
        <v>88</v>
      </c>
      <c r="AW816" s="14" t="s">
        <v>39</v>
      </c>
      <c r="AX816" s="14" t="s">
        <v>78</v>
      </c>
      <c r="AY816" s="217" t="s">
        <v>233</v>
      </c>
    </row>
    <row r="817" spans="1:65" s="16" customFormat="1">
      <c r="B817" s="239"/>
      <c r="C817" s="240"/>
      <c r="D817" s="198" t="s">
        <v>243</v>
      </c>
      <c r="E817" s="241" t="s">
        <v>32</v>
      </c>
      <c r="F817" s="242" t="s">
        <v>940</v>
      </c>
      <c r="G817" s="240"/>
      <c r="H817" s="243">
        <v>6.65</v>
      </c>
      <c r="I817" s="244"/>
      <c r="J817" s="240"/>
      <c r="K817" s="240"/>
      <c r="L817" s="245"/>
      <c r="M817" s="246"/>
      <c r="N817" s="247"/>
      <c r="O817" s="247"/>
      <c r="P817" s="247"/>
      <c r="Q817" s="247"/>
      <c r="R817" s="247"/>
      <c r="S817" s="247"/>
      <c r="T817" s="248"/>
      <c r="AT817" s="249" t="s">
        <v>243</v>
      </c>
      <c r="AU817" s="249" t="s">
        <v>88</v>
      </c>
      <c r="AV817" s="16" t="s">
        <v>96</v>
      </c>
      <c r="AW817" s="16" t="s">
        <v>39</v>
      </c>
      <c r="AX817" s="16" t="s">
        <v>78</v>
      </c>
      <c r="AY817" s="249" t="s">
        <v>233</v>
      </c>
    </row>
    <row r="818" spans="1:65" s="13" customFormat="1">
      <c r="B818" s="196"/>
      <c r="C818" s="197"/>
      <c r="D818" s="198" t="s">
        <v>243</v>
      </c>
      <c r="E818" s="199" t="s">
        <v>32</v>
      </c>
      <c r="F818" s="200" t="s">
        <v>941</v>
      </c>
      <c r="G818" s="197"/>
      <c r="H818" s="199" t="s">
        <v>32</v>
      </c>
      <c r="I818" s="201"/>
      <c r="J818" s="197"/>
      <c r="K818" s="197"/>
      <c r="L818" s="202"/>
      <c r="M818" s="203"/>
      <c r="N818" s="204"/>
      <c r="O818" s="204"/>
      <c r="P818" s="204"/>
      <c r="Q818" s="204"/>
      <c r="R818" s="204"/>
      <c r="S818" s="204"/>
      <c r="T818" s="205"/>
      <c r="AT818" s="206" t="s">
        <v>243</v>
      </c>
      <c r="AU818" s="206" t="s">
        <v>88</v>
      </c>
      <c r="AV818" s="13" t="s">
        <v>86</v>
      </c>
      <c r="AW818" s="13" t="s">
        <v>39</v>
      </c>
      <c r="AX818" s="13" t="s">
        <v>78</v>
      </c>
      <c r="AY818" s="206" t="s">
        <v>233</v>
      </c>
    </row>
    <row r="819" spans="1:65" s="14" customFormat="1" ht="30.6">
      <c r="B819" s="207"/>
      <c r="C819" s="208"/>
      <c r="D819" s="198" t="s">
        <v>243</v>
      </c>
      <c r="E819" s="209" t="s">
        <v>32</v>
      </c>
      <c r="F819" s="210" t="s">
        <v>942</v>
      </c>
      <c r="G819" s="208"/>
      <c r="H819" s="211">
        <v>91.9</v>
      </c>
      <c r="I819" s="212"/>
      <c r="J819" s="208"/>
      <c r="K819" s="208"/>
      <c r="L819" s="213"/>
      <c r="M819" s="214"/>
      <c r="N819" s="215"/>
      <c r="O819" s="215"/>
      <c r="P819" s="215"/>
      <c r="Q819" s="215"/>
      <c r="R819" s="215"/>
      <c r="S819" s="215"/>
      <c r="T819" s="216"/>
      <c r="AT819" s="217" t="s">
        <v>243</v>
      </c>
      <c r="AU819" s="217" t="s">
        <v>88</v>
      </c>
      <c r="AV819" s="14" t="s">
        <v>88</v>
      </c>
      <c r="AW819" s="14" t="s">
        <v>39</v>
      </c>
      <c r="AX819" s="14" t="s">
        <v>78</v>
      </c>
      <c r="AY819" s="217" t="s">
        <v>233</v>
      </c>
    </row>
    <row r="820" spans="1:65" s="14" customFormat="1" ht="30.6">
      <c r="B820" s="207"/>
      <c r="C820" s="208"/>
      <c r="D820" s="198" t="s">
        <v>243</v>
      </c>
      <c r="E820" s="209" t="s">
        <v>32</v>
      </c>
      <c r="F820" s="210" t="s">
        <v>943</v>
      </c>
      <c r="G820" s="208"/>
      <c r="H820" s="211">
        <v>52.43</v>
      </c>
      <c r="I820" s="212"/>
      <c r="J820" s="208"/>
      <c r="K820" s="208"/>
      <c r="L820" s="213"/>
      <c r="M820" s="214"/>
      <c r="N820" s="215"/>
      <c r="O820" s="215"/>
      <c r="P820" s="215"/>
      <c r="Q820" s="215"/>
      <c r="R820" s="215"/>
      <c r="S820" s="215"/>
      <c r="T820" s="216"/>
      <c r="AT820" s="217" t="s">
        <v>243</v>
      </c>
      <c r="AU820" s="217" t="s">
        <v>88</v>
      </c>
      <c r="AV820" s="14" t="s">
        <v>88</v>
      </c>
      <c r="AW820" s="14" t="s">
        <v>39</v>
      </c>
      <c r="AX820" s="14" t="s">
        <v>78</v>
      </c>
      <c r="AY820" s="217" t="s">
        <v>233</v>
      </c>
    </row>
    <row r="821" spans="1:65" s="14" customFormat="1" ht="20.399999999999999">
      <c r="B821" s="207"/>
      <c r="C821" s="208"/>
      <c r="D821" s="198" t="s">
        <v>243</v>
      </c>
      <c r="E821" s="209" t="s">
        <v>32</v>
      </c>
      <c r="F821" s="210" t="s">
        <v>944</v>
      </c>
      <c r="G821" s="208"/>
      <c r="H821" s="211">
        <v>19.690000000000001</v>
      </c>
      <c r="I821" s="212"/>
      <c r="J821" s="208"/>
      <c r="K821" s="208"/>
      <c r="L821" s="213"/>
      <c r="M821" s="214"/>
      <c r="N821" s="215"/>
      <c r="O821" s="215"/>
      <c r="P821" s="215"/>
      <c r="Q821" s="215"/>
      <c r="R821" s="215"/>
      <c r="S821" s="215"/>
      <c r="T821" s="216"/>
      <c r="AT821" s="217" t="s">
        <v>243</v>
      </c>
      <c r="AU821" s="217" t="s">
        <v>88</v>
      </c>
      <c r="AV821" s="14" t="s">
        <v>88</v>
      </c>
      <c r="AW821" s="14" t="s">
        <v>39</v>
      </c>
      <c r="AX821" s="14" t="s">
        <v>78</v>
      </c>
      <c r="AY821" s="217" t="s">
        <v>233</v>
      </c>
    </row>
    <row r="822" spans="1:65" s="16" customFormat="1">
      <c r="B822" s="239"/>
      <c r="C822" s="240"/>
      <c r="D822" s="198" t="s">
        <v>243</v>
      </c>
      <c r="E822" s="241" t="s">
        <v>32</v>
      </c>
      <c r="F822" s="242" t="s">
        <v>940</v>
      </c>
      <c r="G822" s="240"/>
      <c r="H822" s="243">
        <v>164.02</v>
      </c>
      <c r="I822" s="244"/>
      <c r="J822" s="240"/>
      <c r="K822" s="240"/>
      <c r="L822" s="245"/>
      <c r="M822" s="246"/>
      <c r="N822" s="247"/>
      <c r="O822" s="247"/>
      <c r="P822" s="247"/>
      <c r="Q822" s="247"/>
      <c r="R822" s="247"/>
      <c r="S822" s="247"/>
      <c r="T822" s="248"/>
      <c r="AT822" s="249" t="s">
        <v>243</v>
      </c>
      <c r="AU822" s="249" t="s">
        <v>88</v>
      </c>
      <c r="AV822" s="16" t="s">
        <v>96</v>
      </c>
      <c r="AW822" s="16" t="s">
        <v>39</v>
      </c>
      <c r="AX822" s="16" t="s">
        <v>78</v>
      </c>
      <c r="AY822" s="249" t="s">
        <v>233</v>
      </c>
    </row>
    <row r="823" spans="1:65" s="15" customFormat="1">
      <c r="B823" s="218"/>
      <c r="C823" s="219"/>
      <c r="D823" s="198" t="s">
        <v>243</v>
      </c>
      <c r="E823" s="220" t="s">
        <v>32</v>
      </c>
      <c r="F823" s="221" t="s">
        <v>245</v>
      </c>
      <c r="G823" s="219"/>
      <c r="H823" s="222">
        <v>170.67000000000002</v>
      </c>
      <c r="I823" s="223"/>
      <c r="J823" s="219"/>
      <c r="K823" s="219"/>
      <c r="L823" s="224"/>
      <c r="M823" s="225"/>
      <c r="N823" s="226"/>
      <c r="O823" s="226"/>
      <c r="P823" s="226"/>
      <c r="Q823" s="226"/>
      <c r="R823" s="226"/>
      <c r="S823" s="226"/>
      <c r="T823" s="227"/>
      <c r="AT823" s="228" t="s">
        <v>243</v>
      </c>
      <c r="AU823" s="228" t="s">
        <v>88</v>
      </c>
      <c r="AV823" s="15" t="s">
        <v>239</v>
      </c>
      <c r="AW823" s="15" t="s">
        <v>39</v>
      </c>
      <c r="AX823" s="15" t="s">
        <v>86</v>
      </c>
      <c r="AY823" s="228" t="s">
        <v>233</v>
      </c>
    </row>
    <row r="824" spans="1:65" s="2" customFormat="1" ht="24.15" customHeight="1">
      <c r="A824" s="37"/>
      <c r="B824" s="38"/>
      <c r="C824" s="178" t="s">
        <v>960</v>
      </c>
      <c r="D824" s="178" t="s">
        <v>235</v>
      </c>
      <c r="E824" s="179" t="s">
        <v>961</v>
      </c>
      <c r="F824" s="180" t="s">
        <v>962</v>
      </c>
      <c r="G824" s="181" t="s">
        <v>144</v>
      </c>
      <c r="H824" s="182">
        <v>170.67</v>
      </c>
      <c r="I824" s="183"/>
      <c r="J824" s="184">
        <f>ROUND(I824*H824,2)</f>
        <v>0</v>
      </c>
      <c r="K824" s="180" t="s">
        <v>238</v>
      </c>
      <c r="L824" s="42"/>
      <c r="M824" s="185" t="s">
        <v>32</v>
      </c>
      <c r="N824" s="186" t="s">
        <v>49</v>
      </c>
      <c r="O824" s="67"/>
      <c r="P824" s="187">
        <f>O824*H824</f>
        <v>0</v>
      </c>
      <c r="Q824" s="187">
        <v>3.0000000000000001E-5</v>
      </c>
      <c r="R824" s="187">
        <f>Q824*H824</f>
        <v>5.1200999999999998E-3</v>
      </c>
      <c r="S824" s="187">
        <v>0</v>
      </c>
      <c r="T824" s="188">
        <f>S824*H824</f>
        <v>0</v>
      </c>
      <c r="U824" s="37"/>
      <c r="V824" s="37"/>
      <c r="W824" s="37"/>
      <c r="X824" s="37"/>
      <c r="Y824" s="37"/>
      <c r="Z824" s="37"/>
      <c r="AA824" s="37"/>
      <c r="AB824" s="37"/>
      <c r="AC824" s="37"/>
      <c r="AD824" s="37"/>
      <c r="AE824" s="37"/>
      <c r="AR824" s="189" t="s">
        <v>239</v>
      </c>
      <c r="AT824" s="189" t="s">
        <v>235</v>
      </c>
      <c r="AU824" s="189" t="s">
        <v>88</v>
      </c>
      <c r="AY824" s="19" t="s">
        <v>233</v>
      </c>
      <c r="BE824" s="190">
        <f>IF(N824="základní",J824,0)</f>
        <v>0</v>
      </c>
      <c r="BF824" s="190">
        <f>IF(N824="snížená",J824,0)</f>
        <v>0</v>
      </c>
      <c r="BG824" s="190">
        <f>IF(N824="zákl. přenesená",J824,0)</f>
        <v>0</v>
      </c>
      <c r="BH824" s="190">
        <f>IF(N824="sníž. přenesená",J824,0)</f>
        <v>0</v>
      </c>
      <c r="BI824" s="190">
        <f>IF(N824="nulová",J824,0)</f>
        <v>0</v>
      </c>
      <c r="BJ824" s="19" t="s">
        <v>86</v>
      </c>
      <c r="BK824" s="190">
        <f>ROUND(I824*H824,2)</f>
        <v>0</v>
      </c>
      <c r="BL824" s="19" t="s">
        <v>239</v>
      </c>
      <c r="BM824" s="189" t="s">
        <v>963</v>
      </c>
    </row>
    <row r="825" spans="1:65" s="2" customFormat="1">
      <c r="A825" s="37"/>
      <c r="B825" s="38"/>
      <c r="C825" s="39"/>
      <c r="D825" s="191" t="s">
        <v>241</v>
      </c>
      <c r="E825" s="39"/>
      <c r="F825" s="192" t="s">
        <v>964</v>
      </c>
      <c r="G825" s="39"/>
      <c r="H825" s="39"/>
      <c r="I825" s="193"/>
      <c r="J825" s="39"/>
      <c r="K825" s="39"/>
      <c r="L825" s="42"/>
      <c r="M825" s="194"/>
      <c r="N825" s="195"/>
      <c r="O825" s="67"/>
      <c r="P825" s="67"/>
      <c r="Q825" s="67"/>
      <c r="R825" s="67"/>
      <c r="S825" s="67"/>
      <c r="T825" s="68"/>
      <c r="U825" s="37"/>
      <c r="V825" s="37"/>
      <c r="W825" s="37"/>
      <c r="X825" s="37"/>
      <c r="Y825" s="37"/>
      <c r="Z825" s="37"/>
      <c r="AA825" s="37"/>
      <c r="AB825" s="37"/>
      <c r="AC825" s="37"/>
      <c r="AD825" s="37"/>
      <c r="AE825" s="37"/>
      <c r="AT825" s="19" t="s">
        <v>241</v>
      </c>
      <c r="AU825" s="19" t="s">
        <v>88</v>
      </c>
    </row>
    <row r="826" spans="1:65" s="13" customFormat="1">
      <c r="B826" s="196"/>
      <c r="C826" s="197"/>
      <c r="D826" s="198" t="s">
        <v>243</v>
      </c>
      <c r="E826" s="199" t="s">
        <v>32</v>
      </c>
      <c r="F826" s="200" t="s">
        <v>244</v>
      </c>
      <c r="G826" s="197"/>
      <c r="H826" s="199" t="s">
        <v>32</v>
      </c>
      <c r="I826" s="201"/>
      <c r="J826" s="197"/>
      <c r="K826" s="197"/>
      <c r="L826" s="202"/>
      <c r="M826" s="203"/>
      <c r="N826" s="204"/>
      <c r="O826" s="204"/>
      <c r="P826" s="204"/>
      <c r="Q826" s="204"/>
      <c r="R826" s="204"/>
      <c r="S826" s="204"/>
      <c r="T826" s="205"/>
      <c r="AT826" s="206" t="s">
        <v>243</v>
      </c>
      <c r="AU826" s="206" t="s">
        <v>88</v>
      </c>
      <c r="AV826" s="13" t="s">
        <v>86</v>
      </c>
      <c r="AW826" s="13" t="s">
        <v>39</v>
      </c>
      <c r="AX826" s="13" t="s">
        <v>78</v>
      </c>
      <c r="AY826" s="206" t="s">
        <v>233</v>
      </c>
    </row>
    <row r="827" spans="1:65" s="13" customFormat="1">
      <c r="B827" s="196"/>
      <c r="C827" s="197"/>
      <c r="D827" s="198" t="s">
        <v>243</v>
      </c>
      <c r="E827" s="199" t="s">
        <v>32</v>
      </c>
      <c r="F827" s="200" t="s">
        <v>938</v>
      </c>
      <c r="G827" s="197"/>
      <c r="H827" s="199" t="s">
        <v>32</v>
      </c>
      <c r="I827" s="201"/>
      <c r="J827" s="197"/>
      <c r="K827" s="197"/>
      <c r="L827" s="202"/>
      <c r="M827" s="203"/>
      <c r="N827" s="204"/>
      <c r="O827" s="204"/>
      <c r="P827" s="204"/>
      <c r="Q827" s="204"/>
      <c r="R827" s="204"/>
      <c r="S827" s="204"/>
      <c r="T827" s="205"/>
      <c r="AT827" s="206" t="s">
        <v>243</v>
      </c>
      <c r="AU827" s="206" t="s">
        <v>88</v>
      </c>
      <c r="AV827" s="13" t="s">
        <v>86</v>
      </c>
      <c r="AW827" s="13" t="s">
        <v>39</v>
      </c>
      <c r="AX827" s="13" t="s">
        <v>78</v>
      </c>
      <c r="AY827" s="206" t="s">
        <v>233</v>
      </c>
    </row>
    <row r="828" spans="1:65" s="14" customFormat="1">
      <c r="B828" s="207"/>
      <c r="C828" s="208"/>
      <c r="D828" s="198" t="s">
        <v>243</v>
      </c>
      <c r="E828" s="209" t="s">
        <v>32</v>
      </c>
      <c r="F828" s="210" t="s">
        <v>939</v>
      </c>
      <c r="G828" s="208"/>
      <c r="H828" s="211">
        <v>6.65</v>
      </c>
      <c r="I828" s="212"/>
      <c r="J828" s="208"/>
      <c r="K828" s="208"/>
      <c r="L828" s="213"/>
      <c r="M828" s="214"/>
      <c r="N828" s="215"/>
      <c r="O828" s="215"/>
      <c r="P828" s="215"/>
      <c r="Q828" s="215"/>
      <c r="R828" s="215"/>
      <c r="S828" s="215"/>
      <c r="T828" s="216"/>
      <c r="AT828" s="217" t="s">
        <v>243</v>
      </c>
      <c r="AU828" s="217" t="s">
        <v>88</v>
      </c>
      <c r="AV828" s="14" t="s">
        <v>88</v>
      </c>
      <c r="AW828" s="14" t="s">
        <v>39</v>
      </c>
      <c r="AX828" s="14" t="s">
        <v>78</v>
      </c>
      <c r="AY828" s="217" t="s">
        <v>233</v>
      </c>
    </row>
    <row r="829" spans="1:65" s="16" customFormat="1">
      <c r="B829" s="239"/>
      <c r="C829" s="240"/>
      <c r="D829" s="198" t="s">
        <v>243</v>
      </c>
      <c r="E829" s="241" t="s">
        <v>32</v>
      </c>
      <c r="F829" s="242" t="s">
        <v>940</v>
      </c>
      <c r="G829" s="240"/>
      <c r="H829" s="243">
        <v>6.65</v>
      </c>
      <c r="I829" s="244"/>
      <c r="J829" s="240"/>
      <c r="K829" s="240"/>
      <c r="L829" s="245"/>
      <c r="M829" s="246"/>
      <c r="N829" s="247"/>
      <c r="O829" s="247"/>
      <c r="P829" s="247"/>
      <c r="Q829" s="247"/>
      <c r="R829" s="247"/>
      <c r="S829" s="247"/>
      <c r="T829" s="248"/>
      <c r="AT829" s="249" t="s">
        <v>243</v>
      </c>
      <c r="AU829" s="249" t="s">
        <v>88</v>
      </c>
      <c r="AV829" s="16" t="s">
        <v>96</v>
      </c>
      <c r="AW829" s="16" t="s">
        <v>39</v>
      </c>
      <c r="AX829" s="16" t="s">
        <v>78</v>
      </c>
      <c r="AY829" s="249" t="s">
        <v>233</v>
      </c>
    </row>
    <row r="830" spans="1:65" s="13" customFormat="1">
      <c r="B830" s="196"/>
      <c r="C830" s="197"/>
      <c r="D830" s="198" t="s">
        <v>243</v>
      </c>
      <c r="E830" s="199" t="s">
        <v>32</v>
      </c>
      <c r="F830" s="200" t="s">
        <v>941</v>
      </c>
      <c r="G830" s="197"/>
      <c r="H830" s="199" t="s">
        <v>32</v>
      </c>
      <c r="I830" s="201"/>
      <c r="J830" s="197"/>
      <c r="K830" s="197"/>
      <c r="L830" s="202"/>
      <c r="M830" s="203"/>
      <c r="N830" s="204"/>
      <c r="O830" s="204"/>
      <c r="P830" s="204"/>
      <c r="Q830" s="204"/>
      <c r="R830" s="204"/>
      <c r="S830" s="204"/>
      <c r="T830" s="205"/>
      <c r="AT830" s="206" t="s">
        <v>243</v>
      </c>
      <c r="AU830" s="206" t="s">
        <v>88</v>
      </c>
      <c r="AV830" s="13" t="s">
        <v>86</v>
      </c>
      <c r="AW830" s="13" t="s">
        <v>39</v>
      </c>
      <c r="AX830" s="13" t="s">
        <v>78</v>
      </c>
      <c r="AY830" s="206" t="s">
        <v>233</v>
      </c>
    </row>
    <row r="831" spans="1:65" s="14" customFormat="1" ht="30.6">
      <c r="B831" s="207"/>
      <c r="C831" s="208"/>
      <c r="D831" s="198" t="s">
        <v>243</v>
      </c>
      <c r="E831" s="209" t="s">
        <v>32</v>
      </c>
      <c r="F831" s="210" t="s">
        <v>942</v>
      </c>
      <c r="G831" s="208"/>
      <c r="H831" s="211">
        <v>91.9</v>
      </c>
      <c r="I831" s="212"/>
      <c r="J831" s="208"/>
      <c r="K831" s="208"/>
      <c r="L831" s="213"/>
      <c r="M831" s="214"/>
      <c r="N831" s="215"/>
      <c r="O831" s="215"/>
      <c r="P831" s="215"/>
      <c r="Q831" s="215"/>
      <c r="R831" s="215"/>
      <c r="S831" s="215"/>
      <c r="T831" s="216"/>
      <c r="AT831" s="217" t="s">
        <v>243</v>
      </c>
      <c r="AU831" s="217" t="s">
        <v>88</v>
      </c>
      <c r="AV831" s="14" t="s">
        <v>88</v>
      </c>
      <c r="AW831" s="14" t="s">
        <v>39</v>
      </c>
      <c r="AX831" s="14" t="s">
        <v>78</v>
      </c>
      <c r="AY831" s="217" t="s">
        <v>233</v>
      </c>
    </row>
    <row r="832" spans="1:65" s="14" customFormat="1" ht="30.6">
      <c r="B832" s="207"/>
      <c r="C832" s="208"/>
      <c r="D832" s="198" t="s">
        <v>243</v>
      </c>
      <c r="E832" s="209" t="s">
        <v>32</v>
      </c>
      <c r="F832" s="210" t="s">
        <v>943</v>
      </c>
      <c r="G832" s="208"/>
      <c r="H832" s="211">
        <v>52.43</v>
      </c>
      <c r="I832" s="212"/>
      <c r="J832" s="208"/>
      <c r="K832" s="208"/>
      <c r="L832" s="213"/>
      <c r="M832" s="214"/>
      <c r="N832" s="215"/>
      <c r="O832" s="215"/>
      <c r="P832" s="215"/>
      <c r="Q832" s="215"/>
      <c r="R832" s="215"/>
      <c r="S832" s="215"/>
      <c r="T832" s="216"/>
      <c r="AT832" s="217" t="s">
        <v>243</v>
      </c>
      <c r="AU832" s="217" t="s">
        <v>88</v>
      </c>
      <c r="AV832" s="14" t="s">
        <v>88</v>
      </c>
      <c r="AW832" s="14" t="s">
        <v>39</v>
      </c>
      <c r="AX832" s="14" t="s">
        <v>78</v>
      </c>
      <c r="AY832" s="217" t="s">
        <v>233</v>
      </c>
    </row>
    <row r="833" spans="1:65" s="14" customFormat="1" ht="20.399999999999999">
      <c r="B833" s="207"/>
      <c r="C833" s="208"/>
      <c r="D833" s="198" t="s">
        <v>243</v>
      </c>
      <c r="E833" s="209" t="s">
        <v>32</v>
      </c>
      <c r="F833" s="210" t="s">
        <v>944</v>
      </c>
      <c r="G833" s="208"/>
      <c r="H833" s="211">
        <v>19.690000000000001</v>
      </c>
      <c r="I833" s="212"/>
      <c r="J833" s="208"/>
      <c r="K833" s="208"/>
      <c r="L833" s="213"/>
      <c r="M833" s="214"/>
      <c r="N833" s="215"/>
      <c r="O833" s="215"/>
      <c r="P833" s="215"/>
      <c r="Q833" s="215"/>
      <c r="R833" s="215"/>
      <c r="S833" s="215"/>
      <c r="T833" s="216"/>
      <c r="AT833" s="217" t="s">
        <v>243</v>
      </c>
      <c r="AU833" s="217" t="s">
        <v>88</v>
      </c>
      <c r="AV833" s="14" t="s">
        <v>88</v>
      </c>
      <c r="AW833" s="14" t="s">
        <v>39</v>
      </c>
      <c r="AX833" s="14" t="s">
        <v>78</v>
      </c>
      <c r="AY833" s="217" t="s">
        <v>233</v>
      </c>
    </row>
    <row r="834" spans="1:65" s="16" customFormat="1">
      <c r="B834" s="239"/>
      <c r="C834" s="240"/>
      <c r="D834" s="198" t="s">
        <v>243</v>
      </c>
      <c r="E834" s="241" t="s">
        <v>32</v>
      </c>
      <c r="F834" s="242" t="s">
        <v>940</v>
      </c>
      <c r="G834" s="240"/>
      <c r="H834" s="243">
        <v>164.02</v>
      </c>
      <c r="I834" s="244"/>
      <c r="J834" s="240"/>
      <c r="K834" s="240"/>
      <c r="L834" s="245"/>
      <c r="M834" s="246"/>
      <c r="N834" s="247"/>
      <c r="O834" s="247"/>
      <c r="P834" s="247"/>
      <c r="Q834" s="247"/>
      <c r="R834" s="247"/>
      <c r="S834" s="247"/>
      <c r="T834" s="248"/>
      <c r="AT834" s="249" t="s">
        <v>243</v>
      </c>
      <c r="AU834" s="249" t="s">
        <v>88</v>
      </c>
      <c r="AV834" s="16" t="s">
        <v>96</v>
      </c>
      <c r="AW834" s="16" t="s">
        <v>39</v>
      </c>
      <c r="AX834" s="16" t="s">
        <v>78</v>
      </c>
      <c r="AY834" s="249" t="s">
        <v>233</v>
      </c>
    </row>
    <row r="835" spans="1:65" s="15" customFormat="1">
      <c r="B835" s="218"/>
      <c r="C835" s="219"/>
      <c r="D835" s="198" t="s">
        <v>243</v>
      </c>
      <c r="E835" s="220" t="s">
        <v>32</v>
      </c>
      <c r="F835" s="221" t="s">
        <v>245</v>
      </c>
      <c r="G835" s="219"/>
      <c r="H835" s="222">
        <v>170.67000000000002</v>
      </c>
      <c r="I835" s="223"/>
      <c r="J835" s="219"/>
      <c r="K835" s="219"/>
      <c r="L835" s="224"/>
      <c r="M835" s="225"/>
      <c r="N835" s="226"/>
      <c r="O835" s="226"/>
      <c r="P835" s="226"/>
      <c r="Q835" s="226"/>
      <c r="R835" s="226"/>
      <c r="S835" s="226"/>
      <c r="T835" s="227"/>
      <c r="AT835" s="228" t="s">
        <v>243</v>
      </c>
      <c r="AU835" s="228" t="s">
        <v>88</v>
      </c>
      <c r="AV835" s="15" t="s">
        <v>239</v>
      </c>
      <c r="AW835" s="15" t="s">
        <v>39</v>
      </c>
      <c r="AX835" s="15" t="s">
        <v>86</v>
      </c>
      <c r="AY835" s="228" t="s">
        <v>233</v>
      </c>
    </row>
    <row r="836" spans="1:65" s="2" customFormat="1" ht="44.25" customHeight="1">
      <c r="A836" s="37"/>
      <c r="B836" s="38"/>
      <c r="C836" s="178" t="s">
        <v>965</v>
      </c>
      <c r="D836" s="178" t="s">
        <v>235</v>
      </c>
      <c r="E836" s="179" t="s">
        <v>966</v>
      </c>
      <c r="F836" s="180" t="s">
        <v>967</v>
      </c>
      <c r="G836" s="181" t="s">
        <v>141</v>
      </c>
      <c r="H836" s="182">
        <v>6</v>
      </c>
      <c r="I836" s="183"/>
      <c r="J836" s="184">
        <f>ROUND(I836*H836,2)</f>
        <v>0</v>
      </c>
      <c r="K836" s="180" t="s">
        <v>238</v>
      </c>
      <c r="L836" s="42"/>
      <c r="M836" s="185" t="s">
        <v>32</v>
      </c>
      <c r="N836" s="186" t="s">
        <v>49</v>
      </c>
      <c r="O836" s="67"/>
      <c r="P836" s="187">
        <f>O836*H836</f>
        <v>0</v>
      </c>
      <c r="Q836" s="187">
        <v>1.6167899999999999</v>
      </c>
      <c r="R836" s="187">
        <f>Q836*H836</f>
        <v>9.7007399999999997</v>
      </c>
      <c r="S836" s="187">
        <v>0</v>
      </c>
      <c r="T836" s="188">
        <f>S836*H836</f>
        <v>0</v>
      </c>
      <c r="U836" s="37"/>
      <c r="V836" s="37"/>
      <c r="W836" s="37"/>
      <c r="X836" s="37"/>
      <c r="Y836" s="37"/>
      <c r="Z836" s="37"/>
      <c r="AA836" s="37"/>
      <c r="AB836" s="37"/>
      <c r="AC836" s="37"/>
      <c r="AD836" s="37"/>
      <c r="AE836" s="37"/>
      <c r="AR836" s="189" t="s">
        <v>239</v>
      </c>
      <c r="AT836" s="189" t="s">
        <v>235</v>
      </c>
      <c r="AU836" s="189" t="s">
        <v>88</v>
      </c>
      <c r="AY836" s="19" t="s">
        <v>233</v>
      </c>
      <c r="BE836" s="190">
        <f>IF(N836="základní",J836,0)</f>
        <v>0</v>
      </c>
      <c r="BF836" s="190">
        <f>IF(N836="snížená",J836,0)</f>
        <v>0</v>
      </c>
      <c r="BG836" s="190">
        <f>IF(N836="zákl. přenesená",J836,0)</f>
        <v>0</v>
      </c>
      <c r="BH836" s="190">
        <f>IF(N836="sníž. přenesená",J836,0)</f>
        <v>0</v>
      </c>
      <c r="BI836" s="190">
        <f>IF(N836="nulová",J836,0)</f>
        <v>0</v>
      </c>
      <c r="BJ836" s="19" t="s">
        <v>86</v>
      </c>
      <c r="BK836" s="190">
        <f>ROUND(I836*H836,2)</f>
        <v>0</v>
      </c>
      <c r="BL836" s="19" t="s">
        <v>239</v>
      </c>
      <c r="BM836" s="189" t="s">
        <v>968</v>
      </c>
    </row>
    <row r="837" spans="1:65" s="2" customFormat="1">
      <c r="A837" s="37"/>
      <c r="B837" s="38"/>
      <c r="C837" s="39"/>
      <c r="D837" s="191" t="s">
        <v>241</v>
      </c>
      <c r="E837" s="39"/>
      <c r="F837" s="192" t="s">
        <v>969</v>
      </c>
      <c r="G837" s="39"/>
      <c r="H837" s="39"/>
      <c r="I837" s="193"/>
      <c r="J837" s="39"/>
      <c r="K837" s="39"/>
      <c r="L837" s="42"/>
      <c r="M837" s="194"/>
      <c r="N837" s="195"/>
      <c r="O837" s="67"/>
      <c r="P837" s="67"/>
      <c r="Q837" s="67"/>
      <c r="R837" s="67"/>
      <c r="S837" s="67"/>
      <c r="T837" s="68"/>
      <c r="U837" s="37"/>
      <c r="V837" s="37"/>
      <c r="W837" s="37"/>
      <c r="X837" s="37"/>
      <c r="Y837" s="37"/>
      <c r="Z837" s="37"/>
      <c r="AA837" s="37"/>
      <c r="AB837" s="37"/>
      <c r="AC837" s="37"/>
      <c r="AD837" s="37"/>
      <c r="AE837" s="37"/>
      <c r="AT837" s="19" t="s">
        <v>241</v>
      </c>
      <c r="AU837" s="19" t="s">
        <v>88</v>
      </c>
    </row>
    <row r="838" spans="1:65" s="13" customFormat="1">
      <c r="B838" s="196"/>
      <c r="C838" s="197"/>
      <c r="D838" s="198" t="s">
        <v>243</v>
      </c>
      <c r="E838" s="199" t="s">
        <v>32</v>
      </c>
      <c r="F838" s="200" t="s">
        <v>244</v>
      </c>
      <c r="G838" s="197"/>
      <c r="H838" s="199" t="s">
        <v>32</v>
      </c>
      <c r="I838" s="201"/>
      <c r="J838" s="197"/>
      <c r="K838" s="197"/>
      <c r="L838" s="202"/>
      <c r="M838" s="203"/>
      <c r="N838" s="204"/>
      <c r="O838" s="204"/>
      <c r="P838" s="204"/>
      <c r="Q838" s="204"/>
      <c r="R838" s="204"/>
      <c r="S838" s="204"/>
      <c r="T838" s="205"/>
      <c r="AT838" s="206" t="s">
        <v>243</v>
      </c>
      <c r="AU838" s="206" t="s">
        <v>88</v>
      </c>
      <c r="AV838" s="13" t="s">
        <v>86</v>
      </c>
      <c r="AW838" s="13" t="s">
        <v>39</v>
      </c>
      <c r="AX838" s="13" t="s">
        <v>78</v>
      </c>
      <c r="AY838" s="206" t="s">
        <v>233</v>
      </c>
    </row>
    <row r="839" spans="1:65" s="13" customFormat="1">
      <c r="B839" s="196"/>
      <c r="C839" s="197"/>
      <c r="D839" s="198" t="s">
        <v>243</v>
      </c>
      <c r="E839" s="199" t="s">
        <v>32</v>
      </c>
      <c r="F839" s="200" t="s">
        <v>700</v>
      </c>
      <c r="G839" s="197"/>
      <c r="H839" s="199" t="s">
        <v>32</v>
      </c>
      <c r="I839" s="201"/>
      <c r="J839" s="197"/>
      <c r="K839" s="197"/>
      <c r="L839" s="202"/>
      <c r="M839" s="203"/>
      <c r="N839" s="204"/>
      <c r="O839" s="204"/>
      <c r="P839" s="204"/>
      <c r="Q839" s="204"/>
      <c r="R839" s="204"/>
      <c r="S839" s="204"/>
      <c r="T839" s="205"/>
      <c r="AT839" s="206" t="s">
        <v>243</v>
      </c>
      <c r="AU839" s="206" t="s">
        <v>88</v>
      </c>
      <c r="AV839" s="13" t="s">
        <v>86</v>
      </c>
      <c r="AW839" s="13" t="s">
        <v>39</v>
      </c>
      <c r="AX839" s="13" t="s">
        <v>78</v>
      </c>
      <c r="AY839" s="206" t="s">
        <v>233</v>
      </c>
    </row>
    <row r="840" spans="1:65" s="14" customFormat="1">
      <c r="B840" s="207"/>
      <c r="C840" s="208"/>
      <c r="D840" s="198" t="s">
        <v>243</v>
      </c>
      <c r="E840" s="209" t="s">
        <v>32</v>
      </c>
      <c r="F840" s="210" t="s">
        <v>418</v>
      </c>
      <c r="G840" s="208"/>
      <c r="H840" s="211">
        <v>1</v>
      </c>
      <c r="I840" s="212"/>
      <c r="J840" s="208"/>
      <c r="K840" s="208"/>
      <c r="L840" s="213"/>
      <c r="M840" s="214"/>
      <c r="N840" s="215"/>
      <c r="O840" s="215"/>
      <c r="P840" s="215"/>
      <c r="Q840" s="215"/>
      <c r="R840" s="215"/>
      <c r="S840" s="215"/>
      <c r="T840" s="216"/>
      <c r="AT840" s="217" t="s">
        <v>243</v>
      </c>
      <c r="AU840" s="217" t="s">
        <v>88</v>
      </c>
      <c r="AV840" s="14" t="s">
        <v>88</v>
      </c>
      <c r="AW840" s="14" t="s">
        <v>39</v>
      </c>
      <c r="AX840" s="14" t="s">
        <v>78</v>
      </c>
      <c r="AY840" s="217" t="s">
        <v>233</v>
      </c>
    </row>
    <row r="841" spans="1:65" s="13" customFormat="1">
      <c r="B841" s="196"/>
      <c r="C841" s="197"/>
      <c r="D841" s="198" t="s">
        <v>243</v>
      </c>
      <c r="E841" s="199" t="s">
        <v>32</v>
      </c>
      <c r="F841" s="200" t="s">
        <v>706</v>
      </c>
      <c r="G841" s="197"/>
      <c r="H841" s="199" t="s">
        <v>32</v>
      </c>
      <c r="I841" s="201"/>
      <c r="J841" s="197"/>
      <c r="K841" s="197"/>
      <c r="L841" s="202"/>
      <c r="M841" s="203"/>
      <c r="N841" s="204"/>
      <c r="O841" s="204"/>
      <c r="P841" s="204"/>
      <c r="Q841" s="204"/>
      <c r="R841" s="204"/>
      <c r="S841" s="204"/>
      <c r="T841" s="205"/>
      <c r="AT841" s="206" t="s">
        <v>243</v>
      </c>
      <c r="AU841" s="206" t="s">
        <v>88</v>
      </c>
      <c r="AV841" s="13" t="s">
        <v>86</v>
      </c>
      <c r="AW841" s="13" t="s">
        <v>39</v>
      </c>
      <c r="AX841" s="13" t="s">
        <v>78</v>
      </c>
      <c r="AY841" s="206" t="s">
        <v>233</v>
      </c>
    </row>
    <row r="842" spans="1:65" s="14" customFormat="1">
      <c r="B842" s="207"/>
      <c r="C842" s="208"/>
      <c r="D842" s="198" t="s">
        <v>243</v>
      </c>
      <c r="E842" s="209" t="s">
        <v>32</v>
      </c>
      <c r="F842" s="210" t="s">
        <v>707</v>
      </c>
      <c r="G842" s="208"/>
      <c r="H842" s="211">
        <v>4</v>
      </c>
      <c r="I842" s="212"/>
      <c r="J842" s="208"/>
      <c r="K842" s="208"/>
      <c r="L842" s="213"/>
      <c r="M842" s="214"/>
      <c r="N842" s="215"/>
      <c r="O842" s="215"/>
      <c r="P842" s="215"/>
      <c r="Q842" s="215"/>
      <c r="R842" s="215"/>
      <c r="S842" s="215"/>
      <c r="T842" s="216"/>
      <c r="AT842" s="217" t="s">
        <v>243</v>
      </c>
      <c r="AU842" s="217" t="s">
        <v>88</v>
      </c>
      <c r="AV842" s="14" t="s">
        <v>88</v>
      </c>
      <c r="AW842" s="14" t="s">
        <v>39</v>
      </c>
      <c r="AX842" s="14" t="s">
        <v>78</v>
      </c>
      <c r="AY842" s="217" t="s">
        <v>233</v>
      </c>
    </row>
    <row r="843" spans="1:65" s="13" customFormat="1">
      <c r="B843" s="196"/>
      <c r="C843" s="197"/>
      <c r="D843" s="198" t="s">
        <v>243</v>
      </c>
      <c r="E843" s="199" t="s">
        <v>32</v>
      </c>
      <c r="F843" s="200" t="s">
        <v>713</v>
      </c>
      <c r="G843" s="197"/>
      <c r="H843" s="199" t="s">
        <v>32</v>
      </c>
      <c r="I843" s="201"/>
      <c r="J843" s="197"/>
      <c r="K843" s="197"/>
      <c r="L843" s="202"/>
      <c r="M843" s="203"/>
      <c r="N843" s="204"/>
      <c r="O843" s="204"/>
      <c r="P843" s="204"/>
      <c r="Q843" s="204"/>
      <c r="R843" s="204"/>
      <c r="S843" s="204"/>
      <c r="T843" s="205"/>
      <c r="AT843" s="206" t="s">
        <v>243</v>
      </c>
      <c r="AU843" s="206" t="s">
        <v>88</v>
      </c>
      <c r="AV843" s="13" t="s">
        <v>86</v>
      </c>
      <c r="AW843" s="13" t="s">
        <v>39</v>
      </c>
      <c r="AX843" s="13" t="s">
        <v>78</v>
      </c>
      <c r="AY843" s="206" t="s">
        <v>233</v>
      </c>
    </row>
    <row r="844" spans="1:65" s="14" customFormat="1">
      <c r="B844" s="207"/>
      <c r="C844" s="208"/>
      <c r="D844" s="198" t="s">
        <v>243</v>
      </c>
      <c r="E844" s="209" t="s">
        <v>32</v>
      </c>
      <c r="F844" s="210" t="s">
        <v>418</v>
      </c>
      <c r="G844" s="208"/>
      <c r="H844" s="211">
        <v>1</v>
      </c>
      <c r="I844" s="212"/>
      <c r="J844" s="208"/>
      <c r="K844" s="208"/>
      <c r="L844" s="213"/>
      <c r="M844" s="214"/>
      <c r="N844" s="215"/>
      <c r="O844" s="215"/>
      <c r="P844" s="215"/>
      <c r="Q844" s="215"/>
      <c r="R844" s="215"/>
      <c r="S844" s="215"/>
      <c r="T844" s="216"/>
      <c r="AT844" s="217" t="s">
        <v>243</v>
      </c>
      <c r="AU844" s="217" t="s">
        <v>88</v>
      </c>
      <c r="AV844" s="14" t="s">
        <v>88</v>
      </c>
      <c r="AW844" s="14" t="s">
        <v>39</v>
      </c>
      <c r="AX844" s="14" t="s">
        <v>78</v>
      </c>
      <c r="AY844" s="217" t="s">
        <v>233</v>
      </c>
    </row>
    <row r="845" spans="1:65" s="15" customFormat="1">
      <c r="B845" s="218"/>
      <c r="C845" s="219"/>
      <c r="D845" s="198" t="s">
        <v>243</v>
      </c>
      <c r="E845" s="220" t="s">
        <v>32</v>
      </c>
      <c r="F845" s="221" t="s">
        <v>245</v>
      </c>
      <c r="G845" s="219"/>
      <c r="H845" s="222">
        <v>6</v>
      </c>
      <c r="I845" s="223"/>
      <c r="J845" s="219"/>
      <c r="K845" s="219"/>
      <c r="L845" s="224"/>
      <c r="M845" s="225"/>
      <c r="N845" s="226"/>
      <c r="O845" s="226"/>
      <c r="P845" s="226"/>
      <c r="Q845" s="226"/>
      <c r="R845" s="226"/>
      <c r="S845" s="226"/>
      <c r="T845" s="227"/>
      <c r="AT845" s="228" t="s">
        <v>243</v>
      </c>
      <c r="AU845" s="228" t="s">
        <v>88</v>
      </c>
      <c r="AV845" s="15" t="s">
        <v>239</v>
      </c>
      <c r="AW845" s="15" t="s">
        <v>39</v>
      </c>
      <c r="AX845" s="15" t="s">
        <v>86</v>
      </c>
      <c r="AY845" s="228" t="s">
        <v>233</v>
      </c>
    </row>
    <row r="846" spans="1:65" s="2" customFormat="1" ht="24.15" customHeight="1">
      <c r="A846" s="37"/>
      <c r="B846" s="38"/>
      <c r="C846" s="178" t="s">
        <v>970</v>
      </c>
      <c r="D846" s="178" t="s">
        <v>235</v>
      </c>
      <c r="E846" s="179" t="s">
        <v>971</v>
      </c>
      <c r="F846" s="180" t="s">
        <v>972</v>
      </c>
      <c r="G846" s="181" t="s">
        <v>144</v>
      </c>
      <c r="H846" s="182">
        <v>13.5</v>
      </c>
      <c r="I846" s="183"/>
      <c r="J846" s="184">
        <f>ROUND(I846*H846,2)</f>
        <v>0</v>
      </c>
      <c r="K846" s="180" t="s">
        <v>238</v>
      </c>
      <c r="L846" s="42"/>
      <c r="M846" s="185" t="s">
        <v>32</v>
      </c>
      <c r="N846" s="186" t="s">
        <v>49</v>
      </c>
      <c r="O846" s="67"/>
      <c r="P846" s="187">
        <f>O846*H846</f>
        <v>0</v>
      </c>
      <c r="Q846" s="187">
        <v>0.29221000000000003</v>
      </c>
      <c r="R846" s="187">
        <f>Q846*H846</f>
        <v>3.9448350000000003</v>
      </c>
      <c r="S846" s="187">
        <v>0</v>
      </c>
      <c r="T846" s="188">
        <f>S846*H846</f>
        <v>0</v>
      </c>
      <c r="U846" s="37"/>
      <c r="V846" s="37"/>
      <c r="W846" s="37"/>
      <c r="X846" s="37"/>
      <c r="Y846" s="37"/>
      <c r="Z846" s="37"/>
      <c r="AA846" s="37"/>
      <c r="AB846" s="37"/>
      <c r="AC846" s="37"/>
      <c r="AD846" s="37"/>
      <c r="AE846" s="37"/>
      <c r="AR846" s="189" t="s">
        <v>239</v>
      </c>
      <c r="AT846" s="189" t="s">
        <v>235</v>
      </c>
      <c r="AU846" s="189" t="s">
        <v>88</v>
      </c>
      <c r="AY846" s="19" t="s">
        <v>233</v>
      </c>
      <c r="BE846" s="190">
        <f>IF(N846="základní",J846,0)</f>
        <v>0</v>
      </c>
      <c r="BF846" s="190">
        <f>IF(N846="snížená",J846,0)</f>
        <v>0</v>
      </c>
      <c r="BG846" s="190">
        <f>IF(N846="zákl. přenesená",J846,0)</f>
        <v>0</v>
      </c>
      <c r="BH846" s="190">
        <f>IF(N846="sníž. přenesená",J846,0)</f>
        <v>0</v>
      </c>
      <c r="BI846" s="190">
        <f>IF(N846="nulová",J846,0)</f>
        <v>0</v>
      </c>
      <c r="BJ846" s="19" t="s">
        <v>86</v>
      </c>
      <c r="BK846" s="190">
        <f>ROUND(I846*H846,2)</f>
        <v>0</v>
      </c>
      <c r="BL846" s="19" t="s">
        <v>239</v>
      </c>
      <c r="BM846" s="189" t="s">
        <v>973</v>
      </c>
    </row>
    <row r="847" spans="1:65" s="2" customFormat="1">
      <c r="A847" s="37"/>
      <c r="B847" s="38"/>
      <c r="C847" s="39"/>
      <c r="D847" s="191" t="s">
        <v>241</v>
      </c>
      <c r="E847" s="39"/>
      <c r="F847" s="192" t="s">
        <v>974</v>
      </c>
      <c r="G847" s="39"/>
      <c r="H847" s="39"/>
      <c r="I847" s="193"/>
      <c r="J847" s="39"/>
      <c r="K847" s="39"/>
      <c r="L847" s="42"/>
      <c r="M847" s="194"/>
      <c r="N847" s="195"/>
      <c r="O847" s="67"/>
      <c r="P847" s="67"/>
      <c r="Q847" s="67"/>
      <c r="R847" s="67"/>
      <c r="S847" s="67"/>
      <c r="T847" s="68"/>
      <c r="U847" s="37"/>
      <c r="V847" s="37"/>
      <c r="W847" s="37"/>
      <c r="X847" s="37"/>
      <c r="Y847" s="37"/>
      <c r="Z847" s="37"/>
      <c r="AA847" s="37"/>
      <c r="AB847" s="37"/>
      <c r="AC847" s="37"/>
      <c r="AD847" s="37"/>
      <c r="AE847" s="37"/>
      <c r="AT847" s="19" t="s">
        <v>241</v>
      </c>
      <c r="AU847" s="19" t="s">
        <v>88</v>
      </c>
    </row>
    <row r="848" spans="1:65" s="13" customFormat="1">
      <c r="B848" s="196"/>
      <c r="C848" s="197"/>
      <c r="D848" s="198" t="s">
        <v>243</v>
      </c>
      <c r="E848" s="199" t="s">
        <v>32</v>
      </c>
      <c r="F848" s="200" t="s">
        <v>244</v>
      </c>
      <c r="G848" s="197"/>
      <c r="H848" s="199" t="s">
        <v>32</v>
      </c>
      <c r="I848" s="201"/>
      <c r="J848" s="197"/>
      <c r="K848" s="197"/>
      <c r="L848" s="202"/>
      <c r="M848" s="203"/>
      <c r="N848" s="204"/>
      <c r="O848" s="204"/>
      <c r="P848" s="204"/>
      <c r="Q848" s="204"/>
      <c r="R848" s="204"/>
      <c r="S848" s="204"/>
      <c r="T848" s="205"/>
      <c r="AT848" s="206" t="s">
        <v>243</v>
      </c>
      <c r="AU848" s="206" t="s">
        <v>88</v>
      </c>
      <c r="AV848" s="13" t="s">
        <v>86</v>
      </c>
      <c r="AW848" s="13" t="s">
        <v>39</v>
      </c>
      <c r="AX848" s="13" t="s">
        <v>78</v>
      </c>
      <c r="AY848" s="206" t="s">
        <v>233</v>
      </c>
    </row>
    <row r="849" spans="1:65" s="14" customFormat="1">
      <c r="B849" s="207"/>
      <c r="C849" s="208"/>
      <c r="D849" s="198" t="s">
        <v>243</v>
      </c>
      <c r="E849" s="209" t="s">
        <v>32</v>
      </c>
      <c r="F849" s="210" t="s">
        <v>975</v>
      </c>
      <c r="G849" s="208"/>
      <c r="H849" s="211">
        <v>13.5</v>
      </c>
      <c r="I849" s="212"/>
      <c r="J849" s="208"/>
      <c r="K849" s="208"/>
      <c r="L849" s="213"/>
      <c r="M849" s="214"/>
      <c r="N849" s="215"/>
      <c r="O849" s="215"/>
      <c r="P849" s="215"/>
      <c r="Q849" s="215"/>
      <c r="R849" s="215"/>
      <c r="S849" s="215"/>
      <c r="T849" s="216"/>
      <c r="AT849" s="217" t="s">
        <v>243</v>
      </c>
      <c r="AU849" s="217" t="s">
        <v>88</v>
      </c>
      <c r="AV849" s="14" t="s">
        <v>88</v>
      </c>
      <c r="AW849" s="14" t="s">
        <v>39</v>
      </c>
      <c r="AX849" s="14" t="s">
        <v>78</v>
      </c>
      <c r="AY849" s="217" t="s">
        <v>233</v>
      </c>
    </row>
    <row r="850" spans="1:65" s="15" customFormat="1">
      <c r="B850" s="218"/>
      <c r="C850" s="219"/>
      <c r="D850" s="198" t="s">
        <v>243</v>
      </c>
      <c r="E850" s="220" t="s">
        <v>32</v>
      </c>
      <c r="F850" s="221" t="s">
        <v>245</v>
      </c>
      <c r="G850" s="219"/>
      <c r="H850" s="222">
        <v>13.5</v>
      </c>
      <c r="I850" s="223"/>
      <c r="J850" s="219"/>
      <c r="K850" s="219"/>
      <c r="L850" s="224"/>
      <c r="M850" s="225"/>
      <c r="N850" s="226"/>
      <c r="O850" s="226"/>
      <c r="P850" s="226"/>
      <c r="Q850" s="226"/>
      <c r="R850" s="226"/>
      <c r="S850" s="226"/>
      <c r="T850" s="227"/>
      <c r="AT850" s="228" t="s">
        <v>243</v>
      </c>
      <c r="AU850" s="228" t="s">
        <v>88</v>
      </c>
      <c r="AV850" s="15" t="s">
        <v>239</v>
      </c>
      <c r="AW850" s="15" t="s">
        <v>39</v>
      </c>
      <c r="AX850" s="15" t="s">
        <v>86</v>
      </c>
      <c r="AY850" s="228" t="s">
        <v>233</v>
      </c>
    </row>
    <row r="851" spans="1:65" s="2" customFormat="1" ht="24.15" customHeight="1">
      <c r="A851" s="37"/>
      <c r="B851" s="38"/>
      <c r="C851" s="229" t="s">
        <v>976</v>
      </c>
      <c r="D851" s="229" t="s">
        <v>383</v>
      </c>
      <c r="E851" s="230" t="s">
        <v>977</v>
      </c>
      <c r="F851" s="231" t="s">
        <v>978</v>
      </c>
      <c r="G851" s="232" t="s">
        <v>144</v>
      </c>
      <c r="H851" s="233">
        <v>13</v>
      </c>
      <c r="I851" s="234"/>
      <c r="J851" s="235">
        <f>ROUND(I851*H851,2)</f>
        <v>0</v>
      </c>
      <c r="K851" s="231" t="s">
        <v>238</v>
      </c>
      <c r="L851" s="236"/>
      <c r="M851" s="237" t="s">
        <v>32</v>
      </c>
      <c r="N851" s="238" t="s">
        <v>49</v>
      </c>
      <c r="O851" s="67"/>
      <c r="P851" s="187">
        <f>O851*H851</f>
        <v>0</v>
      </c>
      <c r="Q851" s="187">
        <v>1.66E-2</v>
      </c>
      <c r="R851" s="187">
        <f>Q851*H851</f>
        <v>0.21579999999999999</v>
      </c>
      <c r="S851" s="187">
        <v>0</v>
      </c>
      <c r="T851" s="188">
        <f>S851*H851</f>
        <v>0</v>
      </c>
      <c r="U851" s="37"/>
      <c r="V851" s="37"/>
      <c r="W851" s="37"/>
      <c r="X851" s="37"/>
      <c r="Y851" s="37"/>
      <c r="Z851" s="37"/>
      <c r="AA851" s="37"/>
      <c r="AB851" s="37"/>
      <c r="AC851" s="37"/>
      <c r="AD851" s="37"/>
      <c r="AE851" s="37"/>
      <c r="AR851" s="189" t="s">
        <v>273</v>
      </c>
      <c r="AT851" s="189" t="s">
        <v>383</v>
      </c>
      <c r="AU851" s="189" t="s">
        <v>88</v>
      </c>
      <c r="AY851" s="19" t="s">
        <v>233</v>
      </c>
      <c r="BE851" s="190">
        <f>IF(N851="základní",J851,0)</f>
        <v>0</v>
      </c>
      <c r="BF851" s="190">
        <f>IF(N851="snížená",J851,0)</f>
        <v>0</v>
      </c>
      <c r="BG851" s="190">
        <f>IF(N851="zákl. přenesená",J851,0)</f>
        <v>0</v>
      </c>
      <c r="BH851" s="190">
        <f>IF(N851="sníž. přenesená",J851,0)</f>
        <v>0</v>
      </c>
      <c r="BI851" s="190">
        <f>IF(N851="nulová",J851,0)</f>
        <v>0</v>
      </c>
      <c r="BJ851" s="19" t="s">
        <v>86</v>
      </c>
      <c r="BK851" s="190">
        <f>ROUND(I851*H851,2)</f>
        <v>0</v>
      </c>
      <c r="BL851" s="19" t="s">
        <v>239</v>
      </c>
      <c r="BM851" s="189" t="s">
        <v>979</v>
      </c>
    </row>
    <row r="852" spans="1:65" s="2" customFormat="1" ht="24.15" customHeight="1">
      <c r="A852" s="37"/>
      <c r="B852" s="38"/>
      <c r="C852" s="229" t="s">
        <v>980</v>
      </c>
      <c r="D852" s="229" t="s">
        <v>383</v>
      </c>
      <c r="E852" s="230" t="s">
        <v>981</v>
      </c>
      <c r="F852" s="231" t="s">
        <v>982</v>
      </c>
      <c r="G852" s="232" t="s">
        <v>141</v>
      </c>
      <c r="H852" s="233">
        <v>1</v>
      </c>
      <c r="I852" s="234"/>
      <c r="J852" s="235">
        <f>ROUND(I852*H852,2)</f>
        <v>0</v>
      </c>
      <c r="K852" s="231" t="s">
        <v>238</v>
      </c>
      <c r="L852" s="236"/>
      <c r="M852" s="237" t="s">
        <v>32</v>
      </c>
      <c r="N852" s="238" t="s">
        <v>49</v>
      </c>
      <c r="O852" s="67"/>
      <c r="P852" s="187">
        <f>O852*H852</f>
        <v>0</v>
      </c>
      <c r="Q852" s="187">
        <v>4.7000000000000002E-3</v>
      </c>
      <c r="R852" s="187">
        <f>Q852*H852</f>
        <v>4.7000000000000002E-3</v>
      </c>
      <c r="S852" s="187">
        <v>0</v>
      </c>
      <c r="T852" s="188">
        <f>S852*H852</f>
        <v>0</v>
      </c>
      <c r="U852" s="37"/>
      <c r="V852" s="37"/>
      <c r="W852" s="37"/>
      <c r="X852" s="37"/>
      <c r="Y852" s="37"/>
      <c r="Z852" s="37"/>
      <c r="AA852" s="37"/>
      <c r="AB852" s="37"/>
      <c r="AC852" s="37"/>
      <c r="AD852" s="37"/>
      <c r="AE852" s="37"/>
      <c r="AR852" s="189" t="s">
        <v>273</v>
      </c>
      <c r="AT852" s="189" t="s">
        <v>383</v>
      </c>
      <c r="AU852" s="189" t="s">
        <v>88</v>
      </c>
      <c r="AY852" s="19" t="s">
        <v>233</v>
      </c>
      <c r="BE852" s="190">
        <f>IF(N852="základní",J852,0)</f>
        <v>0</v>
      </c>
      <c r="BF852" s="190">
        <f>IF(N852="snížená",J852,0)</f>
        <v>0</v>
      </c>
      <c r="BG852" s="190">
        <f>IF(N852="zákl. přenesená",J852,0)</f>
        <v>0</v>
      </c>
      <c r="BH852" s="190">
        <f>IF(N852="sníž. přenesená",J852,0)</f>
        <v>0</v>
      </c>
      <c r="BI852" s="190">
        <f>IF(N852="nulová",J852,0)</f>
        <v>0</v>
      </c>
      <c r="BJ852" s="19" t="s">
        <v>86</v>
      </c>
      <c r="BK852" s="190">
        <f>ROUND(I852*H852,2)</f>
        <v>0</v>
      </c>
      <c r="BL852" s="19" t="s">
        <v>239</v>
      </c>
      <c r="BM852" s="189" t="s">
        <v>983</v>
      </c>
    </row>
    <row r="853" spans="1:65" s="2" customFormat="1" ht="24.15" customHeight="1">
      <c r="A853" s="37"/>
      <c r="B853" s="38"/>
      <c r="C853" s="229" t="s">
        <v>984</v>
      </c>
      <c r="D853" s="229" t="s">
        <v>383</v>
      </c>
      <c r="E853" s="230" t="s">
        <v>985</v>
      </c>
      <c r="F853" s="231" t="s">
        <v>986</v>
      </c>
      <c r="G853" s="232" t="s">
        <v>144</v>
      </c>
      <c r="H853" s="233">
        <v>13.5</v>
      </c>
      <c r="I853" s="234"/>
      <c r="J853" s="235">
        <f>ROUND(I853*H853,2)</f>
        <v>0</v>
      </c>
      <c r="K853" s="231" t="s">
        <v>238</v>
      </c>
      <c r="L853" s="236"/>
      <c r="M853" s="237" t="s">
        <v>32</v>
      </c>
      <c r="N853" s="238" t="s">
        <v>49</v>
      </c>
      <c r="O853" s="67"/>
      <c r="P853" s="187">
        <f>O853*H853</f>
        <v>0</v>
      </c>
      <c r="Q853" s="187">
        <v>3.2499999999999999E-3</v>
      </c>
      <c r="R853" s="187">
        <f>Q853*H853</f>
        <v>4.3874999999999997E-2</v>
      </c>
      <c r="S853" s="187">
        <v>0</v>
      </c>
      <c r="T853" s="188">
        <f>S853*H853</f>
        <v>0</v>
      </c>
      <c r="U853" s="37"/>
      <c r="V853" s="37"/>
      <c r="W853" s="37"/>
      <c r="X853" s="37"/>
      <c r="Y853" s="37"/>
      <c r="Z853" s="37"/>
      <c r="AA853" s="37"/>
      <c r="AB853" s="37"/>
      <c r="AC853" s="37"/>
      <c r="AD853" s="37"/>
      <c r="AE853" s="37"/>
      <c r="AR853" s="189" t="s">
        <v>273</v>
      </c>
      <c r="AT853" s="189" t="s">
        <v>383</v>
      </c>
      <c r="AU853" s="189" t="s">
        <v>88</v>
      </c>
      <c r="AY853" s="19" t="s">
        <v>233</v>
      </c>
      <c r="BE853" s="190">
        <f>IF(N853="základní",J853,0)</f>
        <v>0</v>
      </c>
      <c r="BF853" s="190">
        <f>IF(N853="snížená",J853,0)</f>
        <v>0</v>
      </c>
      <c r="BG853" s="190">
        <f>IF(N853="zákl. přenesená",J853,0)</f>
        <v>0</v>
      </c>
      <c r="BH853" s="190">
        <f>IF(N853="sníž. přenesená",J853,0)</f>
        <v>0</v>
      </c>
      <c r="BI853" s="190">
        <f>IF(N853="nulová",J853,0)</f>
        <v>0</v>
      </c>
      <c r="BJ853" s="19" t="s">
        <v>86</v>
      </c>
      <c r="BK853" s="190">
        <f>ROUND(I853*H853,2)</f>
        <v>0</v>
      </c>
      <c r="BL853" s="19" t="s">
        <v>239</v>
      </c>
      <c r="BM853" s="189" t="s">
        <v>987</v>
      </c>
    </row>
    <row r="854" spans="1:65" s="2" customFormat="1" ht="24.15" customHeight="1">
      <c r="A854" s="37"/>
      <c r="B854" s="38"/>
      <c r="C854" s="229" t="s">
        <v>988</v>
      </c>
      <c r="D854" s="229" t="s">
        <v>383</v>
      </c>
      <c r="E854" s="230" t="s">
        <v>989</v>
      </c>
      <c r="F854" s="231" t="s">
        <v>990</v>
      </c>
      <c r="G854" s="232" t="s">
        <v>141</v>
      </c>
      <c r="H854" s="233">
        <v>1</v>
      </c>
      <c r="I854" s="234"/>
      <c r="J854" s="235">
        <f>ROUND(I854*H854,2)</f>
        <v>0</v>
      </c>
      <c r="K854" s="231" t="s">
        <v>238</v>
      </c>
      <c r="L854" s="236"/>
      <c r="M854" s="237" t="s">
        <v>32</v>
      </c>
      <c r="N854" s="238" t="s">
        <v>49</v>
      </c>
      <c r="O854" s="67"/>
      <c r="P854" s="187">
        <f>O854*H854</f>
        <v>0</v>
      </c>
      <c r="Q854" s="187">
        <v>1.3500000000000001E-3</v>
      </c>
      <c r="R854" s="187">
        <f>Q854*H854</f>
        <v>1.3500000000000001E-3</v>
      </c>
      <c r="S854" s="187">
        <v>0</v>
      </c>
      <c r="T854" s="188">
        <f>S854*H854</f>
        <v>0</v>
      </c>
      <c r="U854" s="37"/>
      <c r="V854" s="37"/>
      <c r="W854" s="37"/>
      <c r="X854" s="37"/>
      <c r="Y854" s="37"/>
      <c r="Z854" s="37"/>
      <c r="AA854" s="37"/>
      <c r="AB854" s="37"/>
      <c r="AC854" s="37"/>
      <c r="AD854" s="37"/>
      <c r="AE854" s="37"/>
      <c r="AR854" s="189" t="s">
        <v>273</v>
      </c>
      <c r="AT854" s="189" t="s">
        <v>383</v>
      </c>
      <c r="AU854" s="189" t="s">
        <v>88</v>
      </c>
      <c r="AY854" s="19" t="s">
        <v>233</v>
      </c>
      <c r="BE854" s="190">
        <f>IF(N854="základní",J854,0)</f>
        <v>0</v>
      </c>
      <c r="BF854" s="190">
        <f>IF(N854="snížená",J854,0)</f>
        <v>0</v>
      </c>
      <c r="BG854" s="190">
        <f>IF(N854="zákl. přenesená",J854,0)</f>
        <v>0</v>
      </c>
      <c r="BH854" s="190">
        <f>IF(N854="sníž. přenesená",J854,0)</f>
        <v>0</v>
      </c>
      <c r="BI854" s="190">
        <f>IF(N854="nulová",J854,0)</f>
        <v>0</v>
      </c>
      <c r="BJ854" s="19" t="s">
        <v>86</v>
      </c>
      <c r="BK854" s="190">
        <f>ROUND(I854*H854,2)</f>
        <v>0</v>
      </c>
      <c r="BL854" s="19" t="s">
        <v>239</v>
      </c>
      <c r="BM854" s="189" t="s">
        <v>991</v>
      </c>
    </row>
    <row r="855" spans="1:65" s="2" customFormat="1" ht="16.5" customHeight="1">
      <c r="A855" s="37"/>
      <c r="B855" s="38"/>
      <c r="C855" s="178" t="s">
        <v>992</v>
      </c>
      <c r="D855" s="178" t="s">
        <v>235</v>
      </c>
      <c r="E855" s="179" t="s">
        <v>993</v>
      </c>
      <c r="F855" s="180" t="s">
        <v>994</v>
      </c>
      <c r="G855" s="181" t="s">
        <v>141</v>
      </c>
      <c r="H855" s="182">
        <v>1</v>
      </c>
      <c r="I855" s="183"/>
      <c r="J855" s="184">
        <f>ROUND(I855*H855,2)</f>
        <v>0</v>
      </c>
      <c r="K855" s="180" t="s">
        <v>238</v>
      </c>
      <c r="L855" s="42"/>
      <c r="M855" s="185" t="s">
        <v>32</v>
      </c>
      <c r="N855" s="186" t="s">
        <v>49</v>
      </c>
      <c r="O855" s="67"/>
      <c r="P855" s="187">
        <f>O855*H855</f>
        <v>0</v>
      </c>
      <c r="Q855" s="187">
        <v>7.2870000000000004E-2</v>
      </c>
      <c r="R855" s="187">
        <f>Q855*H855</f>
        <v>7.2870000000000004E-2</v>
      </c>
      <c r="S855" s="187">
        <v>0</v>
      </c>
      <c r="T855" s="188">
        <f>S855*H855</f>
        <v>0</v>
      </c>
      <c r="U855" s="37"/>
      <c r="V855" s="37"/>
      <c r="W855" s="37"/>
      <c r="X855" s="37"/>
      <c r="Y855" s="37"/>
      <c r="Z855" s="37"/>
      <c r="AA855" s="37"/>
      <c r="AB855" s="37"/>
      <c r="AC855" s="37"/>
      <c r="AD855" s="37"/>
      <c r="AE855" s="37"/>
      <c r="AR855" s="189" t="s">
        <v>239</v>
      </c>
      <c r="AT855" s="189" t="s">
        <v>235</v>
      </c>
      <c r="AU855" s="189" t="s">
        <v>88</v>
      </c>
      <c r="AY855" s="19" t="s">
        <v>233</v>
      </c>
      <c r="BE855" s="190">
        <f>IF(N855="základní",J855,0)</f>
        <v>0</v>
      </c>
      <c r="BF855" s="190">
        <f>IF(N855="snížená",J855,0)</f>
        <v>0</v>
      </c>
      <c r="BG855" s="190">
        <f>IF(N855="zákl. přenesená",J855,0)</f>
        <v>0</v>
      </c>
      <c r="BH855" s="190">
        <f>IF(N855="sníž. přenesená",J855,0)</f>
        <v>0</v>
      </c>
      <c r="BI855" s="190">
        <f>IF(N855="nulová",J855,0)</f>
        <v>0</v>
      </c>
      <c r="BJ855" s="19" t="s">
        <v>86</v>
      </c>
      <c r="BK855" s="190">
        <f>ROUND(I855*H855,2)</f>
        <v>0</v>
      </c>
      <c r="BL855" s="19" t="s">
        <v>239</v>
      </c>
      <c r="BM855" s="189" t="s">
        <v>995</v>
      </c>
    </row>
    <row r="856" spans="1:65" s="2" customFormat="1">
      <c r="A856" s="37"/>
      <c r="B856" s="38"/>
      <c r="C856" s="39"/>
      <c r="D856" s="191" t="s">
        <v>241</v>
      </c>
      <c r="E856" s="39"/>
      <c r="F856" s="192" t="s">
        <v>996</v>
      </c>
      <c r="G856" s="39"/>
      <c r="H856" s="39"/>
      <c r="I856" s="193"/>
      <c r="J856" s="39"/>
      <c r="K856" s="39"/>
      <c r="L856" s="42"/>
      <c r="M856" s="194"/>
      <c r="N856" s="195"/>
      <c r="O856" s="67"/>
      <c r="P856" s="67"/>
      <c r="Q856" s="67"/>
      <c r="R856" s="67"/>
      <c r="S856" s="67"/>
      <c r="T856" s="68"/>
      <c r="U856" s="37"/>
      <c r="V856" s="37"/>
      <c r="W856" s="37"/>
      <c r="X856" s="37"/>
      <c r="Y856" s="37"/>
      <c r="Z856" s="37"/>
      <c r="AA856" s="37"/>
      <c r="AB856" s="37"/>
      <c r="AC856" s="37"/>
      <c r="AD856" s="37"/>
      <c r="AE856" s="37"/>
      <c r="AT856" s="19" t="s">
        <v>241</v>
      </c>
      <c r="AU856" s="19" t="s">
        <v>88</v>
      </c>
    </row>
    <row r="857" spans="1:65" s="13" customFormat="1">
      <c r="B857" s="196"/>
      <c r="C857" s="197"/>
      <c r="D857" s="198" t="s">
        <v>243</v>
      </c>
      <c r="E857" s="199" t="s">
        <v>32</v>
      </c>
      <c r="F857" s="200" t="s">
        <v>244</v>
      </c>
      <c r="G857" s="197"/>
      <c r="H857" s="199" t="s">
        <v>32</v>
      </c>
      <c r="I857" s="201"/>
      <c r="J857" s="197"/>
      <c r="K857" s="197"/>
      <c r="L857" s="202"/>
      <c r="M857" s="203"/>
      <c r="N857" s="204"/>
      <c r="O857" s="204"/>
      <c r="P857" s="204"/>
      <c r="Q857" s="204"/>
      <c r="R857" s="204"/>
      <c r="S857" s="204"/>
      <c r="T857" s="205"/>
      <c r="AT857" s="206" t="s">
        <v>243</v>
      </c>
      <c r="AU857" s="206" t="s">
        <v>88</v>
      </c>
      <c r="AV857" s="13" t="s">
        <v>86</v>
      </c>
      <c r="AW857" s="13" t="s">
        <v>39</v>
      </c>
      <c r="AX857" s="13" t="s">
        <v>78</v>
      </c>
      <c r="AY857" s="206" t="s">
        <v>233</v>
      </c>
    </row>
    <row r="858" spans="1:65" s="13" customFormat="1" ht="20.399999999999999">
      <c r="B858" s="196"/>
      <c r="C858" s="197"/>
      <c r="D858" s="198" t="s">
        <v>243</v>
      </c>
      <c r="E858" s="199" t="s">
        <v>32</v>
      </c>
      <c r="F858" s="200" t="s">
        <v>997</v>
      </c>
      <c r="G858" s="197"/>
      <c r="H858" s="199" t="s">
        <v>32</v>
      </c>
      <c r="I858" s="201"/>
      <c r="J858" s="197"/>
      <c r="K858" s="197"/>
      <c r="L858" s="202"/>
      <c r="M858" s="203"/>
      <c r="N858" s="204"/>
      <c r="O858" s="204"/>
      <c r="P858" s="204"/>
      <c r="Q858" s="204"/>
      <c r="R858" s="204"/>
      <c r="S858" s="204"/>
      <c r="T858" s="205"/>
      <c r="AT858" s="206" t="s">
        <v>243</v>
      </c>
      <c r="AU858" s="206" t="s">
        <v>88</v>
      </c>
      <c r="AV858" s="13" t="s">
        <v>86</v>
      </c>
      <c r="AW858" s="13" t="s">
        <v>39</v>
      </c>
      <c r="AX858" s="13" t="s">
        <v>78</v>
      </c>
      <c r="AY858" s="206" t="s">
        <v>233</v>
      </c>
    </row>
    <row r="859" spans="1:65" s="14" customFormat="1">
      <c r="B859" s="207"/>
      <c r="C859" s="208"/>
      <c r="D859" s="198" t="s">
        <v>243</v>
      </c>
      <c r="E859" s="209" t="s">
        <v>32</v>
      </c>
      <c r="F859" s="210" t="s">
        <v>418</v>
      </c>
      <c r="G859" s="208"/>
      <c r="H859" s="211">
        <v>1</v>
      </c>
      <c r="I859" s="212"/>
      <c r="J859" s="208"/>
      <c r="K859" s="208"/>
      <c r="L859" s="213"/>
      <c r="M859" s="214"/>
      <c r="N859" s="215"/>
      <c r="O859" s="215"/>
      <c r="P859" s="215"/>
      <c r="Q859" s="215"/>
      <c r="R859" s="215"/>
      <c r="S859" s="215"/>
      <c r="T859" s="216"/>
      <c r="AT859" s="217" t="s">
        <v>243</v>
      </c>
      <c r="AU859" s="217" t="s">
        <v>88</v>
      </c>
      <c r="AV859" s="14" t="s">
        <v>88</v>
      </c>
      <c r="AW859" s="14" t="s">
        <v>39</v>
      </c>
      <c r="AX859" s="14" t="s">
        <v>78</v>
      </c>
      <c r="AY859" s="217" t="s">
        <v>233</v>
      </c>
    </row>
    <row r="860" spans="1:65" s="15" customFormat="1">
      <c r="B860" s="218"/>
      <c r="C860" s="219"/>
      <c r="D860" s="198" t="s">
        <v>243</v>
      </c>
      <c r="E860" s="220" t="s">
        <v>32</v>
      </c>
      <c r="F860" s="221" t="s">
        <v>245</v>
      </c>
      <c r="G860" s="219"/>
      <c r="H860" s="222">
        <v>1</v>
      </c>
      <c r="I860" s="223"/>
      <c r="J860" s="219"/>
      <c r="K860" s="219"/>
      <c r="L860" s="224"/>
      <c r="M860" s="225"/>
      <c r="N860" s="226"/>
      <c r="O860" s="226"/>
      <c r="P860" s="226"/>
      <c r="Q860" s="226"/>
      <c r="R860" s="226"/>
      <c r="S860" s="226"/>
      <c r="T860" s="227"/>
      <c r="AT860" s="228" t="s">
        <v>243</v>
      </c>
      <c r="AU860" s="228" t="s">
        <v>88</v>
      </c>
      <c r="AV860" s="15" t="s">
        <v>239</v>
      </c>
      <c r="AW860" s="15" t="s">
        <v>39</v>
      </c>
      <c r="AX860" s="15" t="s">
        <v>86</v>
      </c>
      <c r="AY860" s="228" t="s">
        <v>233</v>
      </c>
    </row>
    <row r="861" spans="1:65" s="2" customFormat="1" ht="33" customHeight="1">
      <c r="A861" s="37"/>
      <c r="B861" s="38"/>
      <c r="C861" s="178" t="s">
        <v>998</v>
      </c>
      <c r="D861" s="178" t="s">
        <v>235</v>
      </c>
      <c r="E861" s="179" t="s">
        <v>999</v>
      </c>
      <c r="F861" s="180" t="s">
        <v>1000</v>
      </c>
      <c r="G861" s="181" t="s">
        <v>94</v>
      </c>
      <c r="H861" s="182">
        <v>487.1</v>
      </c>
      <c r="I861" s="183"/>
      <c r="J861" s="184">
        <f>ROUND(I861*H861,2)</f>
        <v>0</v>
      </c>
      <c r="K861" s="180" t="s">
        <v>238</v>
      </c>
      <c r="L861" s="42"/>
      <c r="M861" s="185" t="s">
        <v>32</v>
      </c>
      <c r="N861" s="186" t="s">
        <v>49</v>
      </c>
      <c r="O861" s="67"/>
      <c r="P861" s="187">
        <f>O861*H861</f>
        <v>0</v>
      </c>
      <c r="Q861" s="187">
        <v>0</v>
      </c>
      <c r="R861" s="187">
        <f>Q861*H861</f>
        <v>0</v>
      </c>
      <c r="S861" s="187">
        <v>0.01</v>
      </c>
      <c r="T861" s="188">
        <f>S861*H861</f>
        <v>4.8710000000000004</v>
      </c>
      <c r="U861" s="37"/>
      <c r="V861" s="37"/>
      <c r="W861" s="37"/>
      <c r="X861" s="37"/>
      <c r="Y861" s="37"/>
      <c r="Z861" s="37"/>
      <c r="AA861" s="37"/>
      <c r="AB861" s="37"/>
      <c r="AC861" s="37"/>
      <c r="AD861" s="37"/>
      <c r="AE861" s="37"/>
      <c r="AR861" s="189" t="s">
        <v>239</v>
      </c>
      <c r="AT861" s="189" t="s">
        <v>235</v>
      </c>
      <c r="AU861" s="189" t="s">
        <v>88</v>
      </c>
      <c r="AY861" s="19" t="s">
        <v>233</v>
      </c>
      <c r="BE861" s="190">
        <f>IF(N861="základní",J861,0)</f>
        <v>0</v>
      </c>
      <c r="BF861" s="190">
        <f>IF(N861="snížená",J861,0)</f>
        <v>0</v>
      </c>
      <c r="BG861" s="190">
        <f>IF(N861="zákl. přenesená",J861,0)</f>
        <v>0</v>
      </c>
      <c r="BH861" s="190">
        <f>IF(N861="sníž. přenesená",J861,0)</f>
        <v>0</v>
      </c>
      <c r="BI861" s="190">
        <f>IF(N861="nulová",J861,0)</f>
        <v>0</v>
      </c>
      <c r="BJ861" s="19" t="s">
        <v>86</v>
      </c>
      <c r="BK861" s="190">
        <f>ROUND(I861*H861,2)</f>
        <v>0</v>
      </c>
      <c r="BL861" s="19" t="s">
        <v>239</v>
      </c>
      <c r="BM861" s="189" t="s">
        <v>1001</v>
      </c>
    </row>
    <row r="862" spans="1:65" s="2" customFormat="1">
      <c r="A862" s="37"/>
      <c r="B862" s="38"/>
      <c r="C862" s="39"/>
      <c r="D862" s="191" t="s">
        <v>241</v>
      </c>
      <c r="E862" s="39"/>
      <c r="F862" s="192" t="s">
        <v>1002</v>
      </c>
      <c r="G862" s="39"/>
      <c r="H862" s="39"/>
      <c r="I862" s="193"/>
      <c r="J862" s="39"/>
      <c r="K862" s="39"/>
      <c r="L862" s="42"/>
      <c r="M862" s="194"/>
      <c r="N862" s="195"/>
      <c r="O862" s="67"/>
      <c r="P862" s="67"/>
      <c r="Q862" s="67"/>
      <c r="R862" s="67"/>
      <c r="S862" s="67"/>
      <c r="T862" s="68"/>
      <c r="U862" s="37"/>
      <c r="V862" s="37"/>
      <c r="W862" s="37"/>
      <c r="X862" s="37"/>
      <c r="Y862" s="37"/>
      <c r="Z862" s="37"/>
      <c r="AA862" s="37"/>
      <c r="AB862" s="37"/>
      <c r="AC862" s="37"/>
      <c r="AD862" s="37"/>
      <c r="AE862" s="37"/>
      <c r="AT862" s="19" t="s">
        <v>241</v>
      </c>
      <c r="AU862" s="19" t="s">
        <v>88</v>
      </c>
    </row>
    <row r="863" spans="1:65" s="13" customFormat="1">
      <c r="B863" s="196"/>
      <c r="C863" s="197"/>
      <c r="D863" s="198" t="s">
        <v>243</v>
      </c>
      <c r="E863" s="199" t="s">
        <v>32</v>
      </c>
      <c r="F863" s="200" t="s">
        <v>244</v>
      </c>
      <c r="G863" s="197"/>
      <c r="H863" s="199" t="s">
        <v>32</v>
      </c>
      <c r="I863" s="201"/>
      <c r="J863" s="197"/>
      <c r="K863" s="197"/>
      <c r="L863" s="202"/>
      <c r="M863" s="203"/>
      <c r="N863" s="204"/>
      <c r="O863" s="204"/>
      <c r="P863" s="204"/>
      <c r="Q863" s="204"/>
      <c r="R863" s="204"/>
      <c r="S863" s="204"/>
      <c r="T863" s="205"/>
      <c r="AT863" s="206" t="s">
        <v>243</v>
      </c>
      <c r="AU863" s="206" t="s">
        <v>88</v>
      </c>
      <c r="AV863" s="13" t="s">
        <v>86</v>
      </c>
      <c r="AW863" s="13" t="s">
        <v>39</v>
      </c>
      <c r="AX863" s="13" t="s">
        <v>78</v>
      </c>
      <c r="AY863" s="206" t="s">
        <v>233</v>
      </c>
    </row>
    <row r="864" spans="1:65" s="14" customFormat="1">
      <c r="B864" s="207"/>
      <c r="C864" s="208"/>
      <c r="D864" s="198" t="s">
        <v>243</v>
      </c>
      <c r="E864" s="209" t="s">
        <v>32</v>
      </c>
      <c r="F864" s="210" t="s">
        <v>110</v>
      </c>
      <c r="G864" s="208"/>
      <c r="H864" s="211">
        <v>157.87</v>
      </c>
      <c r="I864" s="212"/>
      <c r="J864" s="208"/>
      <c r="K864" s="208"/>
      <c r="L864" s="213"/>
      <c r="M864" s="214"/>
      <c r="N864" s="215"/>
      <c r="O864" s="215"/>
      <c r="P864" s="215"/>
      <c r="Q864" s="215"/>
      <c r="R864" s="215"/>
      <c r="S864" s="215"/>
      <c r="T864" s="216"/>
      <c r="AT864" s="217" t="s">
        <v>243</v>
      </c>
      <c r="AU864" s="217" t="s">
        <v>88</v>
      </c>
      <c r="AV864" s="14" t="s">
        <v>88</v>
      </c>
      <c r="AW864" s="14" t="s">
        <v>39</v>
      </c>
      <c r="AX864" s="14" t="s">
        <v>78</v>
      </c>
      <c r="AY864" s="217" t="s">
        <v>233</v>
      </c>
    </row>
    <row r="865" spans="1:65" s="14" customFormat="1">
      <c r="B865" s="207"/>
      <c r="C865" s="208"/>
      <c r="D865" s="198" t="s">
        <v>243</v>
      </c>
      <c r="E865" s="209" t="s">
        <v>32</v>
      </c>
      <c r="F865" s="210" t="s">
        <v>130</v>
      </c>
      <c r="G865" s="208"/>
      <c r="H865" s="211">
        <v>21.32</v>
      </c>
      <c r="I865" s="212"/>
      <c r="J865" s="208"/>
      <c r="K865" s="208"/>
      <c r="L865" s="213"/>
      <c r="M865" s="214"/>
      <c r="N865" s="215"/>
      <c r="O865" s="215"/>
      <c r="P865" s="215"/>
      <c r="Q865" s="215"/>
      <c r="R865" s="215"/>
      <c r="S865" s="215"/>
      <c r="T865" s="216"/>
      <c r="AT865" s="217" t="s">
        <v>243</v>
      </c>
      <c r="AU865" s="217" t="s">
        <v>88</v>
      </c>
      <c r="AV865" s="14" t="s">
        <v>88</v>
      </c>
      <c r="AW865" s="14" t="s">
        <v>39</v>
      </c>
      <c r="AX865" s="14" t="s">
        <v>78</v>
      </c>
      <c r="AY865" s="217" t="s">
        <v>233</v>
      </c>
    </row>
    <row r="866" spans="1:65" s="14" customFormat="1">
      <c r="B866" s="207"/>
      <c r="C866" s="208"/>
      <c r="D866" s="198" t="s">
        <v>243</v>
      </c>
      <c r="E866" s="209" t="s">
        <v>32</v>
      </c>
      <c r="F866" s="210" t="s">
        <v>118</v>
      </c>
      <c r="G866" s="208"/>
      <c r="H866" s="211">
        <v>8.75</v>
      </c>
      <c r="I866" s="212"/>
      <c r="J866" s="208"/>
      <c r="K866" s="208"/>
      <c r="L866" s="213"/>
      <c r="M866" s="214"/>
      <c r="N866" s="215"/>
      <c r="O866" s="215"/>
      <c r="P866" s="215"/>
      <c r="Q866" s="215"/>
      <c r="R866" s="215"/>
      <c r="S866" s="215"/>
      <c r="T866" s="216"/>
      <c r="AT866" s="217" t="s">
        <v>243</v>
      </c>
      <c r="AU866" s="217" t="s">
        <v>88</v>
      </c>
      <c r="AV866" s="14" t="s">
        <v>88</v>
      </c>
      <c r="AW866" s="14" t="s">
        <v>39</v>
      </c>
      <c r="AX866" s="14" t="s">
        <v>78</v>
      </c>
      <c r="AY866" s="217" t="s">
        <v>233</v>
      </c>
    </row>
    <row r="867" spans="1:65" s="14" customFormat="1">
      <c r="B867" s="207"/>
      <c r="C867" s="208"/>
      <c r="D867" s="198" t="s">
        <v>243</v>
      </c>
      <c r="E867" s="209" t="s">
        <v>32</v>
      </c>
      <c r="F867" s="210" t="s">
        <v>124</v>
      </c>
      <c r="G867" s="208"/>
      <c r="H867" s="211">
        <v>8.36</v>
      </c>
      <c r="I867" s="212"/>
      <c r="J867" s="208"/>
      <c r="K867" s="208"/>
      <c r="L867" s="213"/>
      <c r="M867" s="214"/>
      <c r="N867" s="215"/>
      <c r="O867" s="215"/>
      <c r="P867" s="215"/>
      <c r="Q867" s="215"/>
      <c r="R867" s="215"/>
      <c r="S867" s="215"/>
      <c r="T867" s="216"/>
      <c r="AT867" s="217" t="s">
        <v>243</v>
      </c>
      <c r="AU867" s="217" t="s">
        <v>88</v>
      </c>
      <c r="AV867" s="14" t="s">
        <v>88</v>
      </c>
      <c r="AW867" s="14" t="s">
        <v>39</v>
      </c>
      <c r="AX867" s="14" t="s">
        <v>78</v>
      </c>
      <c r="AY867" s="217" t="s">
        <v>233</v>
      </c>
    </row>
    <row r="868" spans="1:65" s="14" customFormat="1">
      <c r="B868" s="207"/>
      <c r="C868" s="208"/>
      <c r="D868" s="198" t="s">
        <v>243</v>
      </c>
      <c r="E868" s="209" t="s">
        <v>32</v>
      </c>
      <c r="F868" s="210" t="s">
        <v>104</v>
      </c>
      <c r="G868" s="208"/>
      <c r="H868" s="211">
        <v>34.75</v>
      </c>
      <c r="I868" s="212"/>
      <c r="J868" s="208"/>
      <c r="K868" s="208"/>
      <c r="L868" s="213"/>
      <c r="M868" s="214"/>
      <c r="N868" s="215"/>
      <c r="O868" s="215"/>
      <c r="P868" s="215"/>
      <c r="Q868" s="215"/>
      <c r="R868" s="215"/>
      <c r="S868" s="215"/>
      <c r="T868" s="216"/>
      <c r="AT868" s="217" t="s">
        <v>243</v>
      </c>
      <c r="AU868" s="217" t="s">
        <v>88</v>
      </c>
      <c r="AV868" s="14" t="s">
        <v>88</v>
      </c>
      <c r="AW868" s="14" t="s">
        <v>39</v>
      </c>
      <c r="AX868" s="14" t="s">
        <v>78</v>
      </c>
      <c r="AY868" s="217" t="s">
        <v>233</v>
      </c>
    </row>
    <row r="869" spans="1:65" s="14" customFormat="1">
      <c r="B869" s="207"/>
      <c r="C869" s="208"/>
      <c r="D869" s="198" t="s">
        <v>243</v>
      </c>
      <c r="E869" s="209" t="s">
        <v>32</v>
      </c>
      <c r="F869" s="210" t="s">
        <v>127</v>
      </c>
      <c r="G869" s="208"/>
      <c r="H869" s="211">
        <v>3.12</v>
      </c>
      <c r="I869" s="212"/>
      <c r="J869" s="208"/>
      <c r="K869" s="208"/>
      <c r="L869" s="213"/>
      <c r="M869" s="214"/>
      <c r="N869" s="215"/>
      <c r="O869" s="215"/>
      <c r="P869" s="215"/>
      <c r="Q869" s="215"/>
      <c r="R869" s="215"/>
      <c r="S869" s="215"/>
      <c r="T869" s="216"/>
      <c r="AT869" s="217" t="s">
        <v>243</v>
      </c>
      <c r="AU869" s="217" t="s">
        <v>88</v>
      </c>
      <c r="AV869" s="14" t="s">
        <v>88</v>
      </c>
      <c r="AW869" s="14" t="s">
        <v>39</v>
      </c>
      <c r="AX869" s="14" t="s">
        <v>78</v>
      </c>
      <c r="AY869" s="217" t="s">
        <v>233</v>
      </c>
    </row>
    <row r="870" spans="1:65" s="14" customFormat="1">
      <c r="B870" s="207"/>
      <c r="C870" s="208"/>
      <c r="D870" s="198" t="s">
        <v>243</v>
      </c>
      <c r="E870" s="209" t="s">
        <v>32</v>
      </c>
      <c r="F870" s="210" t="s">
        <v>107</v>
      </c>
      <c r="G870" s="208"/>
      <c r="H870" s="211">
        <v>203.5</v>
      </c>
      <c r="I870" s="212"/>
      <c r="J870" s="208"/>
      <c r="K870" s="208"/>
      <c r="L870" s="213"/>
      <c r="M870" s="214"/>
      <c r="N870" s="215"/>
      <c r="O870" s="215"/>
      <c r="P870" s="215"/>
      <c r="Q870" s="215"/>
      <c r="R870" s="215"/>
      <c r="S870" s="215"/>
      <c r="T870" s="216"/>
      <c r="AT870" s="217" t="s">
        <v>243</v>
      </c>
      <c r="AU870" s="217" t="s">
        <v>88</v>
      </c>
      <c r="AV870" s="14" t="s">
        <v>88</v>
      </c>
      <c r="AW870" s="14" t="s">
        <v>39</v>
      </c>
      <c r="AX870" s="14" t="s">
        <v>78</v>
      </c>
      <c r="AY870" s="217" t="s">
        <v>233</v>
      </c>
    </row>
    <row r="871" spans="1:65" s="14" customFormat="1">
      <c r="B871" s="207"/>
      <c r="C871" s="208"/>
      <c r="D871" s="198" t="s">
        <v>243</v>
      </c>
      <c r="E871" s="209" t="s">
        <v>32</v>
      </c>
      <c r="F871" s="210" t="s">
        <v>92</v>
      </c>
      <c r="G871" s="208"/>
      <c r="H871" s="211">
        <v>49.43</v>
      </c>
      <c r="I871" s="212"/>
      <c r="J871" s="208"/>
      <c r="K871" s="208"/>
      <c r="L871" s="213"/>
      <c r="M871" s="214"/>
      <c r="N871" s="215"/>
      <c r="O871" s="215"/>
      <c r="P871" s="215"/>
      <c r="Q871" s="215"/>
      <c r="R871" s="215"/>
      <c r="S871" s="215"/>
      <c r="T871" s="216"/>
      <c r="AT871" s="217" t="s">
        <v>243</v>
      </c>
      <c r="AU871" s="217" t="s">
        <v>88</v>
      </c>
      <c r="AV871" s="14" t="s">
        <v>88</v>
      </c>
      <c r="AW871" s="14" t="s">
        <v>39</v>
      </c>
      <c r="AX871" s="14" t="s">
        <v>78</v>
      </c>
      <c r="AY871" s="217" t="s">
        <v>233</v>
      </c>
    </row>
    <row r="872" spans="1:65" s="15" customFormat="1">
      <c r="B872" s="218"/>
      <c r="C872" s="219"/>
      <c r="D872" s="198" t="s">
        <v>243</v>
      </c>
      <c r="E872" s="220" t="s">
        <v>32</v>
      </c>
      <c r="F872" s="221" t="s">
        <v>245</v>
      </c>
      <c r="G872" s="219"/>
      <c r="H872" s="222">
        <v>487.1</v>
      </c>
      <c r="I872" s="223"/>
      <c r="J872" s="219"/>
      <c r="K872" s="219"/>
      <c r="L872" s="224"/>
      <c r="M872" s="225"/>
      <c r="N872" s="226"/>
      <c r="O872" s="226"/>
      <c r="P872" s="226"/>
      <c r="Q872" s="226"/>
      <c r="R872" s="226"/>
      <c r="S872" s="226"/>
      <c r="T872" s="227"/>
      <c r="AT872" s="228" t="s">
        <v>243</v>
      </c>
      <c r="AU872" s="228" t="s">
        <v>88</v>
      </c>
      <c r="AV872" s="15" t="s">
        <v>239</v>
      </c>
      <c r="AW872" s="15" t="s">
        <v>39</v>
      </c>
      <c r="AX872" s="15" t="s">
        <v>86</v>
      </c>
      <c r="AY872" s="228" t="s">
        <v>233</v>
      </c>
    </row>
    <row r="873" spans="1:65" s="2" customFormat="1" ht="62.7" customHeight="1">
      <c r="A873" s="37"/>
      <c r="B873" s="38"/>
      <c r="C873" s="178" t="s">
        <v>1003</v>
      </c>
      <c r="D873" s="178" t="s">
        <v>235</v>
      </c>
      <c r="E873" s="179" t="s">
        <v>1004</v>
      </c>
      <c r="F873" s="180" t="s">
        <v>1005</v>
      </c>
      <c r="G873" s="181" t="s">
        <v>94</v>
      </c>
      <c r="H873" s="182">
        <v>438.39</v>
      </c>
      <c r="I873" s="183"/>
      <c r="J873" s="184">
        <f>ROUND(I873*H873,2)</f>
        <v>0</v>
      </c>
      <c r="K873" s="180" t="s">
        <v>238</v>
      </c>
      <c r="L873" s="42"/>
      <c r="M873" s="185" t="s">
        <v>32</v>
      </c>
      <c r="N873" s="186" t="s">
        <v>49</v>
      </c>
      <c r="O873" s="67"/>
      <c r="P873" s="187">
        <f>O873*H873</f>
        <v>0</v>
      </c>
      <c r="Q873" s="187">
        <v>0</v>
      </c>
      <c r="R873" s="187">
        <f>Q873*H873</f>
        <v>0</v>
      </c>
      <c r="S873" s="187">
        <v>0.02</v>
      </c>
      <c r="T873" s="188">
        <f>S873*H873</f>
        <v>8.7677999999999994</v>
      </c>
      <c r="U873" s="37"/>
      <c r="V873" s="37"/>
      <c r="W873" s="37"/>
      <c r="X873" s="37"/>
      <c r="Y873" s="37"/>
      <c r="Z873" s="37"/>
      <c r="AA873" s="37"/>
      <c r="AB873" s="37"/>
      <c r="AC873" s="37"/>
      <c r="AD873" s="37"/>
      <c r="AE873" s="37"/>
      <c r="AR873" s="189" t="s">
        <v>239</v>
      </c>
      <c r="AT873" s="189" t="s">
        <v>235</v>
      </c>
      <c r="AU873" s="189" t="s">
        <v>88</v>
      </c>
      <c r="AY873" s="19" t="s">
        <v>233</v>
      </c>
      <c r="BE873" s="190">
        <f>IF(N873="základní",J873,0)</f>
        <v>0</v>
      </c>
      <c r="BF873" s="190">
        <f>IF(N873="snížená",J873,0)</f>
        <v>0</v>
      </c>
      <c r="BG873" s="190">
        <f>IF(N873="zákl. přenesená",J873,0)</f>
        <v>0</v>
      </c>
      <c r="BH873" s="190">
        <f>IF(N873="sníž. přenesená",J873,0)</f>
        <v>0</v>
      </c>
      <c r="BI873" s="190">
        <f>IF(N873="nulová",J873,0)</f>
        <v>0</v>
      </c>
      <c r="BJ873" s="19" t="s">
        <v>86</v>
      </c>
      <c r="BK873" s="190">
        <f>ROUND(I873*H873,2)</f>
        <v>0</v>
      </c>
      <c r="BL873" s="19" t="s">
        <v>239</v>
      </c>
      <c r="BM873" s="189" t="s">
        <v>1006</v>
      </c>
    </row>
    <row r="874" spans="1:65" s="2" customFormat="1">
      <c r="A874" s="37"/>
      <c r="B874" s="38"/>
      <c r="C874" s="39"/>
      <c r="D874" s="191" t="s">
        <v>241</v>
      </c>
      <c r="E874" s="39"/>
      <c r="F874" s="192" t="s">
        <v>1007</v>
      </c>
      <c r="G874" s="39"/>
      <c r="H874" s="39"/>
      <c r="I874" s="193"/>
      <c r="J874" s="39"/>
      <c r="K874" s="39"/>
      <c r="L874" s="42"/>
      <c r="M874" s="194"/>
      <c r="N874" s="195"/>
      <c r="O874" s="67"/>
      <c r="P874" s="67"/>
      <c r="Q874" s="67"/>
      <c r="R874" s="67"/>
      <c r="S874" s="67"/>
      <c r="T874" s="68"/>
      <c r="U874" s="37"/>
      <c r="V874" s="37"/>
      <c r="W874" s="37"/>
      <c r="X874" s="37"/>
      <c r="Y874" s="37"/>
      <c r="Z874" s="37"/>
      <c r="AA874" s="37"/>
      <c r="AB874" s="37"/>
      <c r="AC874" s="37"/>
      <c r="AD874" s="37"/>
      <c r="AE874" s="37"/>
      <c r="AT874" s="19" t="s">
        <v>241</v>
      </c>
      <c r="AU874" s="19" t="s">
        <v>88</v>
      </c>
    </row>
    <row r="875" spans="1:65" s="13" customFormat="1">
      <c r="B875" s="196"/>
      <c r="C875" s="197"/>
      <c r="D875" s="198" t="s">
        <v>243</v>
      </c>
      <c r="E875" s="199" t="s">
        <v>32</v>
      </c>
      <c r="F875" s="200" t="s">
        <v>244</v>
      </c>
      <c r="G875" s="197"/>
      <c r="H875" s="199" t="s">
        <v>32</v>
      </c>
      <c r="I875" s="201"/>
      <c r="J875" s="197"/>
      <c r="K875" s="197"/>
      <c r="L875" s="202"/>
      <c r="M875" s="203"/>
      <c r="N875" s="204"/>
      <c r="O875" s="204"/>
      <c r="P875" s="204"/>
      <c r="Q875" s="204"/>
      <c r="R875" s="204"/>
      <c r="S875" s="204"/>
      <c r="T875" s="205"/>
      <c r="AT875" s="206" t="s">
        <v>243</v>
      </c>
      <c r="AU875" s="206" t="s">
        <v>88</v>
      </c>
      <c r="AV875" s="13" t="s">
        <v>86</v>
      </c>
      <c r="AW875" s="13" t="s">
        <v>39</v>
      </c>
      <c r="AX875" s="13" t="s">
        <v>78</v>
      </c>
      <c r="AY875" s="206" t="s">
        <v>233</v>
      </c>
    </row>
    <row r="876" spans="1:65" s="13" customFormat="1">
      <c r="B876" s="196"/>
      <c r="C876" s="197"/>
      <c r="D876" s="198" t="s">
        <v>243</v>
      </c>
      <c r="E876" s="199" t="s">
        <v>32</v>
      </c>
      <c r="F876" s="200" t="s">
        <v>1008</v>
      </c>
      <c r="G876" s="197"/>
      <c r="H876" s="199" t="s">
        <v>32</v>
      </c>
      <c r="I876" s="201"/>
      <c r="J876" s="197"/>
      <c r="K876" s="197"/>
      <c r="L876" s="202"/>
      <c r="M876" s="203"/>
      <c r="N876" s="204"/>
      <c r="O876" s="204"/>
      <c r="P876" s="204"/>
      <c r="Q876" s="204"/>
      <c r="R876" s="204"/>
      <c r="S876" s="204"/>
      <c r="T876" s="205"/>
      <c r="AT876" s="206" t="s">
        <v>243</v>
      </c>
      <c r="AU876" s="206" t="s">
        <v>88</v>
      </c>
      <c r="AV876" s="13" t="s">
        <v>86</v>
      </c>
      <c r="AW876" s="13" t="s">
        <v>39</v>
      </c>
      <c r="AX876" s="13" t="s">
        <v>78</v>
      </c>
      <c r="AY876" s="206" t="s">
        <v>233</v>
      </c>
    </row>
    <row r="877" spans="1:65" s="14" customFormat="1">
      <c r="B877" s="207"/>
      <c r="C877" s="208"/>
      <c r="D877" s="198" t="s">
        <v>243</v>
      </c>
      <c r="E877" s="209" t="s">
        <v>32</v>
      </c>
      <c r="F877" s="210" t="s">
        <v>1009</v>
      </c>
      <c r="G877" s="208"/>
      <c r="H877" s="211">
        <v>438.39</v>
      </c>
      <c r="I877" s="212"/>
      <c r="J877" s="208"/>
      <c r="K877" s="208"/>
      <c r="L877" s="213"/>
      <c r="M877" s="214"/>
      <c r="N877" s="215"/>
      <c r="O877" s="215"/>
      <c r="P877" s="215"/>
      <c r="Q877" s="215"/>
      <c r="R877" s="215"/>
      <c r="S877" s="215"/>
      <c r="T877" s="216"/>
      <c r="AT877" s="217" t="s">
        <v>243</v>
      </c>
      <c r="AU877" s="217" t="s">
        <v>88</v>
      </c>
      <c r="AV877" s="14" t="s">
        <v>88</v>
      </c>
      <c r="AW877" s="14" t="s">
        <v>39</v>
      </c>
      <c r="AX877" s="14" t="s">
        <v>78</v>
      </c>
      <c r="AY877" s="217" t="s">
        <v>233</v>
      </c>
    </row>
    <row r="878" spans="1:65" s="15" customFormat="1">
      <c r="B878" s="218"/>
      <c r="C878" s="219"/>
      <c r="D878" s="198" t="s">
        <v>243</v>
      </c>
      <c r="E878" s="220" t="s">
        <v>32</v>
      </c>
      <c r="F878" s="221" t="s">
        <v>245</v>
      </c>
      <c r="G878" s="219"/>
      <c r="H878" s="222">
        <v>438.39</v>
      </c>
      <c r="I878" s="223"/>
      <c r="J878" s="219"/>
      <c r="K878" s="219"/>
      <c r="L878" s="224"/>
      <c r="M878" s="225"/>
      <c r="N878" s="226"/>
      <c r="O878" s="226"/>
      <c r="P878" s="226"/>
      <c r="Q878" s="226"/>
      <c r="R878" s="226"/>
      <c r="S878" s="226"/>
      <c r="T878" s="227"/>
      <c r="AT878" s="228" t="s">
        <v>243</v>
      </c>
      <c r="AU878" s="228" t="s">
        <v>88</v>
      </c>
      <c r="AV878" s="15" t="s">
        <v>239</v>
      </c>
      <c r="AW878" s="15" t="s">
        <v>39</v>
      </c>
      <c r="AX878" s="15" t="s">
        <v>86</v>
      </c>
      <c r="AY878" s="228" t="s">
        <v>233</v>
      </c>
    </row>
    <row r="879" spans="1:65" s="2" customFormat="1" ht="62.7" customHeight="1">
      <c r="A879" s="37"/>
      <c r="B879" s="38"/>
      <c r="C879" s="178" t="s">
        <v>1010</v>
      </c>
      <c r="D879" s="178" t="s">
        <v>235</v>
      </c>
      <c r="E879" s="179" t="s">
        <v>1011</v>
      </c>
      <c r="F879" s="180" t="s">
        <v>1012</v>
      </c>
      <c r="G879" s="181" t="s">
        <v>94</v>
      </c>
      <c r="H879" s="182">
        <v>48.71</v>
      </c>
      <c r="I879" s="183"/>
      <c r="J879" s="184">
        <f>ROUND(I879*H879,2)</f>
        <v>0</v>
      </c>
      <c r="K879" s="180" t="s">
        <v>238</v>
      </c>
      <c r="L879" s="42"/>
      <c r="M879" s="185" t="s">
        <v>32</v>
      </c>
      <c r="N879" s="186" t="s">
        <v>49</v>
      </c>
      <c r="O879" s="67"/>
      <c r="P879" s="187">
        <f>O879*H879</f>
        <v>0</v>
      </c>
      <c r="Q879" s="187">
        <v>0</v>
      </c>
      <c r="R879" s="187">
        <f>Q879*H879</f>
        <v>0</v>
      </c>
      <c r="S879" s="187">
        <v>0.02</v>
      </c>
      <c r="T879" s="188">
        <f>S879*H879</f>
        <v>0.97420000000000007</v>
      </c>
      <c r="U879" s="37"/>
      <c r="V879" s="37"/>
      <c r="W879" s="37"/>
      <c r="X879" s="37"/>
      <c r="Y879" s="37"/>
      <c r="Z879" s="37"/>
      <c r="AA879" s="37"/>
      <c r="AB879" s="37"/>
      <c r="AC879" s="37"/>
      <c r="AD879" s="37"/>
      <c r="AE879" s="37"/>
      <c r="AR879" s="189" t="s">
        <v>239</v>
      </c>
      <c r="AT879" s="189" t="s">
        <v>235</v>
      </c>
      <c r="AU879" s="189" t="s">
        <v>88</v>
      </c>
      <c r="AY879" s="19" t="s">
        <v>233</v>
      </c>
      <c r="BE879" s="190">
        <f>IF(N879="základní",J879,0)</f>
        <v>0</v>
      </c>
      <c r="BF879" s="190">
        <f>IF(N879="snížená",J879,0)</f>
        <v>0</v>
      </c>
      <c r="BG879" s="190">
        <f>IF(N879="zákl. přenesená",J879,0)</f>
        <v>0</v>
      </c>
      <c r="BH879" s="190">
        <f>IF(N879="sníž. přenesená",J879,0)</f>
        <v>0</v>
      </c>
      <c r="BI879" s="190">
        <f>IF(N879="nulová",J879,0)</f>
        <v>0</v>
      </c>
      <c r="BJ879" s="19" t="s">
        <v>86</v>
      </c>
      <c r="BK879" s="190">
        <f>ROUND(I879*H879,2)</f>
        <v>0</v>
      </c>
      <c r="BL879" s="19" t="s">
        <v>239</v>
      </c>
      <c r="BM879" s="189" t="s">
        <v>1013</v>
      </c>
    </row>
    <row r="880" spans="1:65" s="2" customFormat="1">
      <c r="A880" s="37"/>
      <c r="B880" s="38"/>
      <c r="C880" s="39"/>
      <c r="D880" s="191" t="s">
        <v>241</v>
      </c>
      <c r="E880" s="39"/>
      <c r="F880" s="192" t="s">
        <v>1014</v>
      </c>
      <c r="G880" s="39"/>
      <c r="H880" s="39"/>
      <c r="I880" s="193"/>
      <c r="J880" s="39"/>
      <c r="K880" s="39"/>
      <c r="L880" s="42"/>
      <c r="M880" s="194"/>
      <c r="N880" s="195"/>
      <c r="O880" s="67"/>
      <c r="P880" s="67"/>
      <c r="Q880" s="67"/>
      <c r="R880" s="67"/>
      <c r="S880" s="67"/>
      <c r="T880" s="68"/>
      <c r="U880" s="37"/>
      <c r="V880" s="37"/>
      <c r="W880" s="37"/>
      <c r="X880" s="37"/>
      <c r="Y880" s="37"/>
      <c r="Z880" s="37"/>
      <c r="AA880" s="37"/>
      <c r="AB880" s="37"/>
      <c r="AC880" s="37"/>
      <c r="AD880" s="37"/>
      <c r="AE880" s="37"/>
      <c r="AT880" s="19" t="s">
        <v>241</v>
      </c>
      <c r="AU880" s="19" t="s">
        <v>88</v>
      </c>
    </row>
    <row r="881" spans="1:65" s="13" customFormat="1">
      <c r="B881" s="196"/>
      <c r="C881" s="197"/>
      <c r="D881" s="198" t="s">
        <v>243</v>
      </c>
      <c r="E881" s="199" t="s">
        <v>32</v>
      </c>
      <c r="F881" s="200" t="s">
        <v>244</v>
      </c>
      <c r="G881" s="197"/>
      <c r="H881" s="199" t="s">
        <v>32</v>
      </c>
      <c r="I881" s="201"/>
      <c r="J881" s="197"/>
      <c r="K881" s="197"/>
      <c r="L881" s="202"/>
      <c r="M881" s="203"/>
      <c r="N881" s="204"/>
      <c r="O881" s="204"/>
      <c r="P881" s="204"/>
      <c r="Q881" s="204"/>
      <c r="R881" s="204"/>
      <c r="S881" s="204"/>
      <c r="T881" s="205"/>
      <c r="AT881" s="206" t="s">
        <v>243</v>
      </c>
      <c r="AU881" s="206" t="s">
        <v>88</v>
      </c>
      <c r="AV881" s="13" t="s">
        <v>86</v>
      </c>
      <c r="AW881" s="13" t="s">
        <v>39</v>
      </c>
      <c r="AX881" s="13" t="s">
        <v>78</v>
      </c>
      <c r="AY881" s="206" t="s">
        <v>233</v>
      </c>
    </row>
    <row r="882" spans="1:65" s="13" customFormat="1">
      <c r="B882" s="196"/>
      <c r="C882" s="197"/>
      <c r="D882" s="198" t="s">
        <v>243</v>
      </c>
      <c r="E882" s="199" t="s">
        <v>32</v>
      </c>
      <c r="F882" s="200" t="s">
        <v>1015</v>
      </c>
      <c r="G882" s="197"/>
      <c r="H882" s="199" t="s">
        <v>32</v>
      </c>
      <c r="I882" s="201"/>
      <c r="J882" s="197"/>
      <c r="K882" s="197"/>
      <c r="L882" s="202"/>
      <c r="M882" s="203"/>
      <c r="N882" s="204"/>
      <c r="O882" s="204"/>
      <c r="P882" s="204"/>
      <c r="Q882" s="204"/>
      <c r="R882" s="204"/>
      <c r="S882" s="204"/>
      <c r="T882" s="205"/>
      <c r="AT882" s="206" t="s">
        <v>243</v>
      </c>
      <c r="AU882" s="206" t="s">
        <v>88</v>
      </c>
      <c r="AV882" s="13" t="s">
        <v>86</v>
      </c>
      <c r="AW882" s="13" t="s">
        <v>39</v>
      </c>
      <c r="AX882" s="13" t="s">
        <v>78</v>
      </c>
      <c r="AY882" s="206" t="s">
        <v>233</v>
      </c>
    </row>
    <row r="883" spans="1:65" s="14" customFormat="1">
      <c r="B883" s="207"/>
      <c r="C883" s="208"/>
      <c r="D883" s="198" t="s">
        <v>243</v>
      </c>
      <c r="E883" s="209" t="s">
        <v>32</v>
      </c>
      <c r="F883" s="210" t="s">
        <v>1016</v>
      </c>
      <c r="G883" s="208"/>
      <c r="H883" s="211">
        <v>48.71</v>
      </c>
      <c r="I883" s="212"/>
      <c r="J883" s="208"/>
      <c r="K883" s="208"/>
      <c r="L883" s="213"/>
      <c r="M883" s="214"/>
      <c r="N883" s="215"/>
      <c r="O883" s="215"/>
      <c r="P883" s="215"/>
      <c r="Q883" s="215"/>
      <c r="R883" s="215"/>
      <c r="S883" s="215"/>
      <c r="T883" s="216"/>
      <c r="AT883" s="217" t="s">
        <v>243</v>
      </c>
      <c r="AU883" s="217" t="s">
        <v>88</v>
      </c>
      <c r="AV883" s="14" t="s">
        <v>88</v>
      </c>
      <c r="AW883" s="14" t="s">
        <v>39</v>
      </c>
      <c r="AX883" s="14" t="s">
        <v>78</v>
      </c>
      <c r="AY883" s="217" t="s">
        <v>233</v>
      </c>
    </row>
    <row r="884" spans="1:65" s="15" customFormat="1">
      <c r="B884" s="218"/>
      <c r="C884" s="219"/>
      <c r="D884" s="198" t="s">
        <v>243</v>
      </c>
      <c r="E884" s="220" t="s">
        <v>32</v>
      </c>
      <c r="F884" s="221" t="s">
        <v>245</v>
      </c>
      <c r="G884" s="219"/>
      <c r="H884" s="222">
        <v>48.71</v>
      </c>
      <c r="I884" s="223"/>
      <c r="J884" s="219"/>
      <c r="K884" s="219"/>
      <c r="L884" s="224"/>
      <c r="M884" s="225"/>
      <c r="N884" s="226"/>
      <c r="O884" s="226"/>
      <c r="P884" s="226"/>
      <c r="Q884" s="226"/>
      <c r="R884" s="226"/>
      <c r="S884" s="226"/>
      <c r="T884" s="227"/>
      <c r="AT884" s="228" t="s">
        <v>243</v>
      </c>
      <c r="AU884" s="228" t="s">
        <v>88</v>
      </c>
      <c r="AV884" s="15" t="s">
        <v>239</v>
      </c>
      <c r="AW884" s="15" t="s">
        <v>39</v>
      </c>
      <c r="AX884" s="15" t="s">
        <v>86</v>
      </c>
      <c r="AY884" s="228" t="s">
        <v>233</v>
      </c>
    </row>
    <row r="885" spans="1:65" s="2" customFormat="1" ht="16.5" customHeight="1">
      <c r="A885" s="37"/>
      <c r="B885" s="38"/>
      <c r="C885" s="178" t="s">
        <v>1017</v>
      </c>
      <c r="D885" s="178" t="s">
        <v>235</v>
      </c>
      <c r="E885" s="179" t="s">
        <v>1018</v>
      </c>
      <c r="F885" s="180" t="s">
        <v>1019</v>
      </c>
      <c r="G885" s="181" t="s">
        <v>141</v>
      </c>
      <c r="H885" s="182">
        <v>1</v>
      </c>
      <c r="I885" s="183"/>
      <c r="J885" s="184">
        <f>ROUND(I885*H885,2)</f>
        <v>0</v>
      </c>
      <c r="K885" s="180" t="s">
        <v>238</v>
      </c>
      <c r="L885" s="42"/>
      <c r="M885" s="185" t="s">
        <v>32</v>
      </c>
      <c r="N885" s="186" t="s">
        <v>49</v>
      </c>
      <c r="O885" s="67"/>
      <c r="P885" s="187">
        <f>O885*H885</f>
        <v>0</v>
      </c>
      <c r="Q885" s="187">
        <v>0</v>
      </c>
      <c r="R885" s="187">
        <f>Q885*H885</f>
        <v>0</v>
      </c>
      <c r="S885" s="187">
        <v>8.6999999999999994E-2</v>
      </c>
      <c r="T885" s="188">
        <f>S885*H885</f>
        <v>8.6999999999999994E-2</v>
      </c>
      <c r="U885" s="37"/>
      <c r="V885" s="37"/>
      <c r="W885" s="37"/>
      <c r="X885" s="37"/>
      <c r="Y885" s="37"/>
      <c r="Z885" s="37"/>
      <c r="AA885" s="37"/>
      <c r="AB885" s="37"/>
      <c r="AC885" s="37"/>
      <c r="AD885" s="37"/>
      <c r="AE885" s="37"/>
      <c r="AR885" s="189" t="s">
        <v>239</v>
      </c>
      <c r="AT885" s="189" t="s">
        <v>235</v>
      </c>
      <c r="AU885" s="189" t="s">
        <v>88</v>
      </c>
      <c r="AY885" s="19" t="s">
        <v>233</v>
      </c>
      <c r="BE885" s="190">
        <f>IF(N885="základní",J885,0)</f>
        <v>0</v>
      </c>
      <c r="BF885" s="190">
        <f>IF(N885="snížená",J885,0)</f>
        <v>0</v>
      </c>
      <c r="BG885" s="190">
        <f>IF(N885="zákl. přenesená",J885,0)</f>
        <v>0</v>
      </c>
      <c r="BH885" s="190">
        <f>IF(N885="sníž. přenesená",J885,0)</f>
        <v>0</v>
      </c>
      <c r="BI885" s="190">
        <f>IF(N885="nulová",J885,0)</f>
        <v>0</v>
      </c>
      <c r="BJ885" s="19" t="s">
        <v>86</v>
      </c>
      <c r="BK885" s="190">
        <f>ROUND(I885*H885,2)</f>
        <v>0</v>
      </c>
      <c r="BL885" s="19" t="s">
        <v>239</v>
      </c>
      <c r="BM885" s="189" t="s">
        <v>1020</v>
      </c>
    </row>
    <row r="886" spans="1:65" s="2" customFormat="1">
      <c r="A886" s="37"/>
      <c r="B886" s="38"/>
      <c r="C886" s="39"/>
      <c r="D886" s="191" t="s">
        <v>241</v>
      </c>
      <c r="E886" s="39"/>
      <c r="F886" s="192" t="s">
        <v>1021</v>
      </c>
      <c r="G886" s="39"/>
      <c r="H886" s="39"/>
      <c r="I886" s="193"/>
      <c r="J886" s="39"/>
      <c r="K886" s="39"/>
      <c r="L886" s="42"/>
      <c r="M886" s="194"/>
      <c r="N886" s="195"/>
      <c r="O886" s="67"/>
      <c r="P886" s="67"/>
      <c r="Q886" s="67"/>
      <c r="R886" s="67"/>
      <c r="S886" s="67"/>
      <c r="T886" s="68"/>
      <c r="U886" s="37"/>
      <c r="V886" s="37"/>
      <c r="W886" s="37"/>
      <c r="X886" s="37"/>
      <c r="Y886" s="37"/>
      <c r="Z886" s="37"/>
      <c r="AA886" s="37"/>
      <c r="AB886" s="37"/>
      <c r="AC886" s="37"/>
      <c r="AD886" s="37"/>
      <c r="AE886" s="37"/>
      <c r="AT886" s="19" t="s">
        <v>241</v>
      </c>
      <c r="AU886" s="19" t="s">
        <v>88</v>
      </c>
    </row>
    <row r="887" spans="1:65" s="13" customFormat="1">
      <c r="B887" s="196"/>
      <c r="C887" s="197"/>
      <c r="D887" s="198" t="s">
        <v>243</v>
      </c>
      <c r="E887" s="199" t="s">
        <v>32</v>
      </c>
      <c r="F887" s="200" t="s">
        <v>244</v>
      </c>
      <c r="G887" s="197"/>
      <c r="H887" s="199" t="s">
        <v>32</v>
      </c>
      <c r="I887" s="201"/>
      <c r="J887" s="197"/>
      <c r="K887" s="197"/>
      <c r="L887" s="202"/>
      <c r="M887" s="203"/>
      <c r="N887" s="204"/>
      <c r="O887" s="204"/>
      <c r="P887" s="204"/>
      <c r="Q887" s="204"/>
      <c r="R887" s="204"/>
      <c r="S887" s="204"/>
      <c r="T887" s="205"/>
      <c r="AT887" s="206" t="s">
        <v>243</v>
      </c>
      <c r="AU887" s="206" t="s">
        <v>88</v>
      </c>
      <c r="AV887" s="13" t="s">
        <v>86</v>
      </c>
      <c r="AW887" s="13" t="s">
        <v>39</v>
      </c>
      <c r="AX887" s="13" t="s">
        <v>78</v>
      </c>
      <c r="AY887" s="206" t="s">
        <v>233</v>
      </c>
    </row>
    <row r="888" spans="1:65" s="13" customFormat="1">
      <c r="B888" s="196"/>
      <c r="C888" s="197"/>
      <c r="D888" s="198" t="s">
        <v>243</v>
      </c>
      <c r="E888" s="199" t="s">
        <v>32</v>
      </c>
      <c r="F888" s="200" t="s">
        <v>1022</v>
      </c>
      <c r="G888" s="197"/>
      <c r="H888" s="199" t="s">
        <v>32</v>
      </c>
      <c r="I888" s="201"/>
      <c r="J888" s="197"/>
      <c r="K888" s="197"/>
      <c r="L888" s="202"/>
      <c r="M888" s="203"/>
      <c r="N888" s="204"/>
      <c r="O888" s="204"/>
      <c r="P888" s="204"/>
      <c r="Q888" s="204"/>
      <c r="R888" s="204"/>
      <c r="S888" s="204"/>
      <c r="T888" s="205"/>
      <c r="AT888" s="206" t="s">
        <v>243</v>
      </c>
      <c r="AU888" s="206" t="s">
        <v>88</v>
      </c>
      <c r="AV888" s="13" t="s">
        <v>86</v>
      </c>
      <c r="AW888" s="13" t="s">
        <v>39</v>
      </c>
      <c r="AX888" s="13" t="s">
        <v>78</v>
      </c>
      <c r="AY888" s="206" t="s">
        <v>233</v>
      </c>
    </row>
    <row r="889" spans="1:65" s="14" customFormat="1">
      <c r="B889" s="207"/>
      <c r="C889" s="208"/>
      <c r="D889" s="198" t="s">
        <v>243</v>
      </c>
      <c r="E889" s="209" t="s">
        <v>32</v>
      </c>
      <c r="F889" s="210" t="s">
        <v>418</v>
      </c>
      <c r="G889" s="208"/>
      <c r="H889" s="211">
        <v>1</v>
      </c>
      <c r="I889" s="212"/>
      <c r="J889" s="208"/>
      <c r="K889" s="208"/>
      <c r="L889" s="213"/>
      <c r="M889" s="214"/>
      <c r="N889" s="215"/>
      <c r="O889" s="215"/>
      <c r="P889" s="215"/>
      <c r="Q889" s="215"/>
      <c r="R889" s="215"/>
      <c r="S889" s="215"/>
      <c r="T889" s="216"/>
      <c r="AT889" s="217" t="s">
        <v>243</v>
      </c>
      <c r="AU889" s="217" t="s">
        <v>88</v>
      </c>
      <c r="AV889" s="14" t="s">
        <v>88</v>
      </c>
      <c r="AW889" s="14" t="s">
        <v>39</v>
      </c>
      <c r="AX889" s="14" t="s">
        <v>78</v>
      </c>
      <c r="AY889" s="217" t="s">
        <v>233</v>
      </c>
    </row>
    <row r="890" spans="1:65" s="15" customFormat="1">
      <c r="B890" s="218"/>
      <c r="C890" s="219"/>
      <c r="D890" s="198" t="s">
        <v>243</v>
      </c>
      <c r="E890" s="220" t="s">
        <v>32</v>
      </c>
      <c r="F890" s="221" t="s">
        <v>245</v>
      </c>
      <c r="G890" s="219"/>
      <c r="H890" s="222">
        <v>1</v>
      </c>
      <c r="I890" s="223"/>
      <c r="J890" s="219"/>
      <c r="K890" s="219"/>
      <c r="L890" s="224"/>
      <c r="M890" s="225"/>
      <c r="N890" s="226"/>
      <c r="O890" s="226"/>
      <c r="P890" s="226"/>
      <c r="Q890" s="226"/>
      <c r="R890" s="226"/>
      <c r="S890" s="226"/>
      <c r="T890" s="227"/>
      <c r="AT890" s="228" t="s">
        <v>243</v>
      </c>
      <c r="AU890" s="228" t="s">
        <v>88</v>
      </c>
      <c r="AV890" s="15" t="s">
        <v>239</v>
      </c>
      <c r="AW890" s="15" t="s">
        <v>39</v>
      </c>
      <c r="AX890" s="15" t="s">
        <v>86</v>
      </c>
      <c r="AY890" s="228" t="s">
        <v>233</v>
      </c>
    </row>
    <row r="891" spans="1:65" s="2" customFormat="1" ht="55.5" customHeight="1">
      <c r="A891" s="37"/>
      <c r="B891" s="38"/>
      <c r="C891" s="178" t="s">
        <v>1023</v>
      </c>
      <c r="D891" s="178" t="s">
        <v>235</v>
      </c>
      <c r="E891" s="179" t="s">
        <v>1024</v>
      </c>
      <c r="F891" s="180" t="s">
        <v>1025</v>
      </c>
      <c r="G891" s="181" t="s">
        <v>141</v>
      </c>
      <c r="H891" s="182">
        <v>1</v>
      </c>
      <c r="I891" s="183"/>
      <c r="J891" s="184">
        <f>ROUND(I891*H891,2)</f>
        <v>0</v>
      </c>
      <c r="K891" s="180" t="s">
        <v>238</v>
      </c>
      <c r="L891" s="42"/>
      <c r="M891" s="185" t="s">
        <v>32</v>
      </c>
      <c r="N891" s="186" t="s">
        <v>49</v>
      </c>
      <c r="O891" s="67"/>
      <c r="P891" s="187">
        <f>O891*H891</f>
        <v>0</v>
      </c>
      <c r="Q891" s="187">
        <v>0</v>
      </c>
      <c r="R891" s="187">
        <f>Q891*H891</f>
        <v>0</v>
      </c>
      <c r="S891" s="187">
        <v>4.0000000000000001E-3</v>
      </c>
      <c r="T891" s="188">
        <f>S891*H891</f>
        <v>4.0000000000000001E-3</v>
      </c>
      <c r="U891" s="37"/>
      <c r="V891" s="37"/>
      <c r="W891" s="37"/>
      <c r="X891" s="37"/>
      <c r="Y891" s="37"/>
      <c r="Z891" s="37"/>
      <c r="AA891" s="37"/>
      <c r="AB891" s="37"/>
      <c r="AC891" s="37"/>
      <c r="AD891" s="37"/>
      <c r="AE891" s="37"/>
      <c r="AR891" s="189" t="s">
        <v>239</v>
      </c>
      <c r="AT891" s="189" t="s">
        <v>235</v>
      </c>
      <c r="AU891" s="189" t="s">
        <v>88</v>
      </c>
      <c r="AY891" s="19" t="s">
        <v>233</v>
      </c>
      <c r="BE891" s="190">
        <f>IF(N891="základní",J891,0)</f>
        <v>0</v>
      </c>
      <c r="BF891" s="190">
        <f>IF(N891="snížená",J891,0)</f>
        <v>0</v>
      </c>
      <c r="BG891" s="190">
        <f>IF(N891="zákl. přenesená",J891,0)</f>
        <v>0</v>
      </c>
      <c r="BH891" s="190">
        <f>IF(N891="sníž. přenesená",J891,0)</f>
        <v>0</v>
      </c>
      <c r="BI891" s="190">
        <f>IF(N891="nulová",J891,0)</f>
        <v>0</v>
      </c>
      <c r="BJ891" s="19" t="s">
        <v>86</v>
      </c>
      <c r="BK891" s="190">
        <f>ROUND(I891*H891,2)</f>
        <v>0</v>
      </c>
      <c r="BL891" s="19" t="s">
        <v>239</v>
      </c>
      <c r="BM891" s="189" t="s">
        <v>1026</v>
      </c>
    </row>
    <row r="892" spans="1:65" s="2" customFormat="1">
      <c r="A892" s="37"/>
      <c r="B892" s="38"/>
      <c r="C892" s="39"/>
      <c r="D892" s="191" t="s">
        <v>241</v>
      </c>
      <c r="E892" s="39"/>
      <c r="F892" s="192" t="s">
        <v>1027</v>
      </c>
      <c r="G892" s="39"/>
      <c r="H892" s="39"/>
      <c r="I892" s="193"/>
      <c r="J892" s="39"/>
      <c r="K892" s="39"/>
      <c r="L892" s="42"/>
      <c r="M892" s="194"/>
      <c r="N892" s="195"/>
      <c r="O892" s="67"/>
      <c r="P892" s="67"/>
      <c r="Q892" s="67"/>
      <c r="R892" s="67"/>
      <c r="S892" s="67"/>
      <c r="T892" s="68"/>
      <c r="U892" s="37"/>
      <c r="V892" s="37"/>
      <c r="W892" s="37"/>
      <c r="X892" s="37"/>
      <c r="Y892" s="37"/>
      <c r="Z892" s="37"/>
      <c r="AA892" s="37"/>
      <c r="AB892" s="37"/>
      <c r="AC892" s="37"/>
      <c r="AD892" s="37"/>
      <c r="AE892" s="37"/>
      <c r="AT892" s="19" t="s">
        <v>241</v>
      </c>
      <c r="AU892" s="19" t="s">
        <v>88</v>
      </c>
    </row>
    <row r="893" spans="1:65" s="13" customFormat="1">
      <c r="B893" s="196"/>
      <c r="C893" s="197"/>
      <c r="D893" s="198" t="s">
        <v>243</v>
      </c>
      <c r="E893" s="199" t="s">
        <v>32</v>
      </c>
      <c r="F893" s="200" t="s">
        <v>769</v>
      </c>
      <c r="G893" s="197"/>
      <c r="H893" s="199" t="s">
        <v>32</v>
      </c>
      <c r="I893" s="201"/>
      <c r="J893" s="197"/>
      <c r="K893" s="197"/>
      <c r="L893" s="202"/>
      <c r="M893" s="203"/>
      <c r="N893" s="204"/>
      <c r="O893" s="204"/>
      <c r="P893" s="204"/>
      <c r="Q893" s="204"/>
      <c r="R893" s="204"/>
      <c r="S893" s="204"/>
      <c r="T893" s="205"/>
      <c r="AT893" s="206" t="s">
        <v>243</v>
      </c>
      <c r="AU893" s="206" t="s">
        <v>88</v>
      </c>
      <c r="AV893" s="13" t="s">
        <v>86</v>
      </c>
      <c r="AW893" s="13" t="s">
        <v>39</v>
      </c>
      <c r="AX893" s="13" t="s">
        <v>78</v>
      </c>
      <c r="AY893" s="206" t="s">
        <v>233</v>
      </c>
    </row>
    <row r="894" spans="1:65" s="13" customFormat="1">
      <c r="B894" s="196"/>
      <c r="C894" s="197"/>
      <c r="D894" s="198" t="s">
        <v>243</v>
      </c>
      <c r="E894" s="199" t="s">
        <v>32</v>
      </c>
      <c r="F894" s="200" t="s">
        <v>1028</v>
      </c>
      <c r="G894" s="197"/>
      <c r="H894" s="199" t="s">
        <v>32</v>
      </c>
      <c r="I894" s="201"/>
      <c r="J894" s="197"/>
      <c r="K894" s="197"/>
      <c r="L894" s="202"/>
      <c r="M894" s="203"/>
      <c r="N894" s="204"/>
      <c r="O894" s="204"/>
      <c r="P894" s="204"/>
      <c r="Q894" s="204"/>
      <c r="R894" s="204"/>
      <c r="S894" s="204"/>
      <c r="T894" s="205"/>
      <c r="AT894" s="206" t="s">
        <v>243</v>
      </c>
      <c r="AU894" s="206" t="s">
        <v>88</v>
      </c>
      <c r="AV894" s="13" t="s">
        <v>86</v>
      </c>
      <c r="AW894" s="13" t="s">
        <v>39</v>
      </c>
      <c r="AX894" s="13" t="s">
        <v>78</v>
      </c>
      <c r="AY894" s="206" t="s">
        <v>233</v>
      </c>
    </row>
    <row r="895" spans="1:65" s="14" customFormat="1">
      <c r="B895" s="207"/>
      <c r="C895" s="208"/>
      <c r="D895" s="198" t="s">
        <v>243</v>
      </c>
      <c r="E895" s="209" t="s">
        <v>32</v>
      </c>
      <c r="F895" s="210" t="s">
        <v>418</v>
      </c>
      <c r="G895" s="208"/>
      <c r="H895" s="211">
        <v>1</v>
      </c>
      <c r="I895" s="212"/>
      <c r="J895" s="208"/>
      <c r="K895" s="208"/>
      <c r="L895" s="213"/>
      <c r="M895" s="214"/>
      <c r="N895" s="215"/>
      <c r="O895" s="215"/>
      <c r="P895" s="215"/>
      <c r="Q895" s="215"/>
      <c r="R895" s="215"/>
      <c r="S895" s="215"/>
      <c r="T895" s="216"/>
      <c r="AT895" s="217" t="s">
        <v>243</v>
      </c>
      <c r="AU895" s="217" t="s">
        <v>88</v>
      </c>
      <c r="AV895" s="14" t="s">
        <v>88</v>
      </c>
      <c r="AW895" s="14" t="s">
        <v>39</v>
      </c>
      <c r="AX895" s="14" t="s">
        <v>78</v>
      </c>
      <c r="AY895" s="217" t="s">
        <v>233</v>
      </c>
    </row>
    <row r="896" spans="1:65" s="15" customFormat="1">
      <c r="B896" s="218"/>
      <c r="C896" s="219"/>
      <c r="D896" s="198" t="s">
        <v>243</v>
      </c>
      <c r="E896" s="220" t="s">
        <v>32</v>
      </c>
      <c r="F896" s="221" t="s">
        <v>245</v>
      </c>
      <c r="G896" s="219"/>
      <c r="H896" s="222">
        <v>1</v>
      </c>
      <c r="I896" s="223"/>
      <c r="J896" s="219"/>
      <c r="K896" s="219"/>
      <c r="L896" s="224"/>
      <c r="M896" s="225"/>
      <c r="N896" s="226"/>
      <c r="O896" s="226"/>
      <c r="P896" s="226"/>
      <c r="Q896" s="226"/>
      <c r="R896" s="226"/>
      <c r="S896" s="226"/>
      <c r="T896" s="227"/>
      <c r="AT896" s="228" t="s">
        <v>243</v>
      </c>
      <c r="AU896" s="228" t="s">
        <v>88</v>
      </c>
      <c r="AV896" s="15" t="s">
        <v>239</v>
      </c>
      <c r="AW896" s="15" t="s">
        <v>39</v>
      </c>
      <c r="AX896" s="15" t="s">
        <v>86</v>
      </c>
      <c r="AY896" s="228" t="s">
        <v>233</v>
      </c>
    </row>
    <row r="897" spans="1:65" s="2" customFormat="1" ht="24.15" customHeight="1">
      <c r="A897" s="37"/>
      <c r="B897" s="38"/>
      <c r="C897" s="178" t="s">
        <v>1029</v>
      </c>
      <c r="D897" s="178" t="s">
        <v>235</v>
      </c>
      <c r="E897" s="179" t="s">
        <v>1030</v>
      </c>
      <c r="F897" s="180" t="s">
        <v>1031</v>
      </c>
      <c r="G897" s="181" t="s">
        <v>94</v>
      </c>
      <c r="H897" s="182">
        <v>8</v>
      </c>
      <c r="I897" s="183"/>
      <c r="J897" s="184">
        <f>ROUND(I897*H897,2)</f>
        <v>0</v>
      </c>
      <c r="K897" s="180" t="s">
        <v>238</v>
      </c>
      <c r="L897" s="42"/>
      <c r="M897" s="185" t="s">
        <v>32</v>
      </c>
      <c r="N897" s="186" t="s">
        <v>49</v>
      </c>
      <c r="O897" s="67"/>
      <c r="P897" s="187">
        <f>O897*H897</f>
        <v>0</v>
      </c>
      <c r="Q897" s="187">
        <v>0</v>
      </c>
      <c r="R897" s="187">
        <f>Q897*H897</f>
        <v>0</v>
      </c>
      <c r="S897" s="187">
        <v>2.1999999999999999E-2</v>
      </c>
      <c r="T897" s="188">
        <f>S897*H897</f>
        <v>0.17599999999999999</v>
      </c>
      <c r="U897" s="37"/>
      <c r="V897" s="37"/>
      <c r="W897" s="37"/>
      <c r="X897" s="37"/>
      <c r="Y897" s="37"/>
      <c r="Z897" s="37"/>
      <c r="AA897" s="37"/>
      <c r="AB897" s="37"/>
      <c r="AC897" s="37"/>
      <c r="AD897" s="37"/>
      <c r="AE897" s="37"/>
      <c r="AR897" s="189" t="s">
        <v>239</v>
      </c>
      <c r="AT897" s="189" t="s">
        <v>235</v>
      </c>
      <c r="AU897" s="189" t="s">
        <v>88</v>
      </c>
      <c r="AY897" s="19" t="s">
        <v>233</v>
      </c>
      <c r="BE897" s="190">
        <f>IF(N897="základní",J897,0)</f>
        <v>0</v>
      </c>
      <c r="BF897" s="190">
        <f>IF(N897="snížená",J897,0)</f>
        <v>0</v>
      </c>
      <c r="BG897" s="190">
        <f>IF(N897="zákl. přenesená",J897,0)</f>
        <v>0</v>
      </c>
      <c r="BH897" s="190">
        <f>IF(N897="sníž. přenesená",J897,0)</f>
        <v>0</v>
      </c>
      <c r="BI897" s="190">
        <f>IF(N897="nulová",J897,0)</f>
        <v>0</v>
      </c>
      <c r="BJ897" s="19" t="s">
        <v>86</v>
      </c>
      <c r="BK897" s="190">
        <f>ROUND(I897*H897,2)</f>
        <v>0</v>
      </c>
      <c r="BL897" s="19" t="s">
        <v>239</v>
      </c>
      <c r="BM897" s="189" t="s">
        <v>1032</v>
      </c>
    </row>
    <row r="898" spans="1:65" s="2" customFormat="1">
      <c r="A898" s="37"/>
      <c r="B898" s="38"/>
      <c r="C898" s="39"/>
      <c r="D898" s="191" t="s">
        <v>241</v>
      </c>
      <c r="E898" s="39"/>
      <c r="F898" s="192" t="s">
        <v>1033</v>
      </c>
      <c r="G898" s="39"/>
      <c r="H898" s="39"/>
      <c r="I898" s="193"/>
      <c r="J898" s="39"/>
      <c r="K898" s="39"/>
      <c r="L898" s="42"/>
      <c r="M898" s="194"/>
      <c r="N898" s="195"/>
      <c r="O898" s="67"/>
      <c r="P898" s="67"/>
      <c r="Q898" s="67"/>
      <c r="R898" s="67"/>
      <c r="S898" s="67"/>
      <c r="T898" s="68"/>
      <c r="U898" s="37"/>
      <c r="V898" s="37"/>
      <c r="W898" s="37"/>
      <c r="X898" s="37"/>
      <c r="Y898" s="37"/>
      <c r="Z898" s="37"/>
      <c r="AA898" s="37"/>
      <c r="AB898" s="37"/>
      <c r="AC898" s="37"/>
      <c r="AD898" s="37"/>
      <c r="AE898" s="37"/>
      <c r="AT898" s="19" t="s">
        <v>241</v>
      </c>
      <c r="AU898" s="19" t="s">
        <v>88</v>
      </c>
    </row>
    <row r="899" spans="1:65" s="13" customFormat="1">
      <c r="B899" s="196"/>
      <c r="C899" s="197"/>
      <c r="D899" s="198" t="s">
        <v>243</v>
      </c>
      <c r="E899" s="199" t="s">
        <v>32</v>
      </c>
      <c r="F899" s="200" t="s">
        <v>244</v>
      </c>
      <c r="G899" s="197"/>
      <c r="H899" s="199" t="s">
        <v>32</v>
      </c>
      <c r="I899" s="201"/>
      <c r="J899" s="197"/>
      <c r="K899" s="197"/>
      <c r="L899" s="202"/>
      <c r="M899" s="203"/>
      <c r="N899" s="204"/>
      <c r="O899" s="204"/>
      <c r="P899" s="204"/>
      <c r="Q899" s="204"/>
      <c r="R899" s="204"/>
      <c r="S899" s="204"/>
      <c r="T899" s="205"/>
      <c r="AT899" s="206" t="s">
        <v>243</v>
      </c>
      <c r="AU899" s="206" t="s">
        <v>88</v>
      </c>
      <c r="AV899" s="13" t="s">
        <v>86</v>
      </c>
      <c r="AW899" s="13" t="s">
        <v>39</v>
      </c>
      <c r="AX899" s="13" t="s">
        <v>78</v>
      </c>
      <c r="AY899" s="206" t="s">
        <v>233</v>
      </c>
    </row>
    <row r="900" spans="1:65" s="13" customFormat="1">
      <c r="B900" s="196"/>
      <c r="C900" s="197"/>
      <c r="D900" s="198" t="s">
        <v>243</v>
      </c>
      <c r="E900" s="199" t="s">
        <v>32</v>
      </c>
      <c r="F900" s="200" t="s">
        <v>1034</v>
      </c>
      <c r="G900" s="197"/>
      <c r="H900" s="199" t="s">
        <v>32</v>
      </c>
      <c r="I900" s="201"/>
      <c r="J900" s="197"/>
      <c r="K900" s="197"/>
      <c r="L900" s="202"/>
      <c r="M900" s="203"/>
      <c r="N900" s="204"/>
      <c r="O900" s="204"/>
      <c r="P900" s="204"/>
      <c r="Q900" s="204"/>
      <c r="R900" s="204"/>
      <c r="S900" s="204"/>
      <c r="T900" s="205"/>
      <c r="AT900" s="206" t="s">
        <v>243</v>
      </c>
      <c r="AU900" s="206" t="s">
        <v>88</v>
      </c>
      <c r="AV900" s="13" t="s">
        <v>86</v>
      </c>
      <c r="AW900" s="13" t="s">
        <v>39</v>
      </c>
      <c r="AX900" s="13" t="s">
        <v>78</v>
      </c>
      <c r="AY900" s="206" t="s">
        <v>233</v>
      </c>
    </row>
    <row r="901" spans="1:65" s="14" customFormat="1">
      <c r="B901" s="207"/>
      <c r="C901" s="208"/>
      <c r="D901" s="198" t="s">
        <v>243</v>
      </c>
      <c r="E901" s="209" t="s">
        <v>32</v>
      </c>
      <c r="F901" s="210" t="s">
        <v>1035</v>
      </c>
      <c r="G901" s="208"/>
      <c r="H901" s="211">
        <v>8</v>
      </c>
      <c r="I901" s="212"/>
      <c r="J901" s="208"/>
      <c r="K901" s="208"/>
      <c r="L901" s="213"/>
      <c r="M901" s="214"/>
      <c r="N901" s="215"/>
      <c r="O901" s="215"/>
      <c r="P901" s="215"/>
      <c r="Q901" s="215"/>
      <c r="R901" s="215"/>
      <c r="S901" s="215"/>
      <c r="T901" s="216"/>
      <c r="AT901" s="217" t="s">
        <v>243</v>
      </c>
      <c r="AU901" s="217" t="s">
        <v>88</v>
      </c>
      <c r="AV901" s="14" t="s">
        <v>88</v>
      </c>
      <c r="AW901" s="14" t="s">
        <v>39</v>
      </c>
      <c r="AX901" s="14" t="s">
        <v>78</v>
      </c>
      <c r="AY901" s="217" t="s">
        <v>233</v>
      </c>
    </row>
    <row r="902" spans="1:65" s="15" customFormat="1">
      <c r="B902" s="218"/>
      <c r="C902" s="219"/>
      <c r="D902" s="198" t="s">
        <v>243</v>
      </c>
      <c r="E902" s="220" t="s">
        <v>32</v>
      </c>
      <c r="F902" s="221" t="s">
        <v>245</v>
      </c>
      <c r="G902" s="219"/>
      <c r="H902" s="222">
        <v>8</v>
      </c>
      <c r="I902" s="223"/>
      <c r="J902" s="219"/>
      <c r="K902" s="219"/>
      <c r="L902" s="224"/>
      <c r="M902" s="225"/>
      <c r="N902" s="226"/>
      <c r="O902" s="226"/>
      <c r="P902" s="226"/>
      <c r="Q902" s="226"/>
      <c r="R902" s="226"/>
      <c r="S902" s="226"/>
      <c r="T902" s="227"/>
      <c r="AT902" s="228" t="s">
        <v>243</v>
      </c>
      <c r="AU902" s="228" t="s">
        <v>88</v>
      </c>
      <c r="AV902" s="15" t="s">
        <v>239</v>
      </c>
      <c r="AW902" s="15" t="s">
        <v>39</v>
      </c>
      <c r="AX902" s="15" t="s">
        <v>86</v>
      </c>
      <c r="AY902" s="228" t="s">
        <v>233</v>
      </c>
    </row>
    <row r="903" spans="1:65" s="2" customFormat="1" ht="24.15" customHeight="1">
      <c r="A903" s="37"/>
      <c r="B903" s="38"/>
      <c r="C903" s="178" t="s">
        <v>1036</v>
      </c>
      <c r="D903" s="178" t="s">
        <v>235</v>
      </c>
      <c r="E903" s="179" t="s">
        <v>1037</v>
      </c>
      <c r="F903" s="180" t="s">
        <v>1038</v>
      </c>
      <c r="G903" s="181" t="s">
        <v>94</v>
      </c>
      <c r="H903" s="182">
        <v>8</v>
      </c>
      <c r="I903" s="183"/>
      <c r="J903" s="184">
        <f>ROUND(I903*H903,2)</f>
        <v>0</v>
      </c>
      <c r="K903" s="180" t="s">
        <v>238</v>
      </c>
      <c r="L903" s="42"/>
      <c r="M903" s="185" t="s">
        <v>32</v>
      </c>
      <c r="N903" s="186" t="s">
        <v>49</v>
      </c>
      <c r="O903" s="67"/>
      <c r="P903" s="187">
        <f>O903*H903</f>
        <v>0</v>
      </c>
      <c r="Q903" s="187">
        <v>0</v>
      </c>
      <c r="R903" s="187">
        <f>Q903*H903</f>
        <v>0</v>
      </c>
      <c r="S903" s="187">
        <v>0</v>
      </c>
      <c r="T903" s="188">
        <f>S903*H903</f>
        <v>0</v>
      </c>
      <c r="U903" s="37"/>
      <c r="V903" s="37"/>
      <c r="W903" s="37"/>
      <c r="X903" s="37"/>
      <c r="Y903" s="37"/>
      <c r="Z903" s="37"/>
      <c r="AA903" s="37"/>
      <c r="AB903" s="37"/>
      <c r="AC903" s="37"/>
      <c r="AD903" s="37"/>
      <c r="AE903" s="37"/>
      <c r="AR903" s="189" t="s">
        <v>239</v>
      </c>
      <c r="AT903" s="189" t="s">
        <v>235</v>
      </c>
      <c r="AU903" s="189" t="s">
        <v>88</v>
      </c>
      <c r="AY903" s="19" t="s">
        <v>233</v>
      </c>
      <c r="BE903" s="190">
        <f>IF(N903="základní",J903,0)</f>
        <v>0</v>
      </c>
      <c r="BF903" s="190">
        <f>IF(N903="snížená",J903,0)</f>
        <v>0</v>
      </c>
      <c r="BG903" s="190">
        <f>IF(N903="zákl. přenesená",J903,0)</f>
        <v>0</v>
      </c>
      <c r="BH903" s="190">
        <f>IF(N903="sníž. přenesená",J903,0)</f>
        <v>0</v>
      </c>
      <c r="BI903" s="190">
        <f>IF(N903="nulová",J903,0)</f>
        <v>0</v>
      </c>
      <c r="BJ903" s="19" t="s">
        <v>86</v>
      </c>
      <c r="BK903" s="190">
        <f>ROUND(I903*H903,2)</f>
        <v>0</v>
      </c>
      <c r="BL903" s="19" t="s">
        <v>239</v>
      </c>
      <c r="BM903" s="189" t="s">
        <v>1039</v>
      </c>
    </row>
    <row r="904" spans="1:65" s="2" customFormat="1">
      <c r="A904" s="37"/>
      <c r="B904" s="38"/>
      <c r="C904" s="39"/>
      <c r="D904" s="191" t="s">
        <v>241</v>
      </c>
      <c r="E904" s="39"/>
      <c r="F904" s="192" t="s">
        <v>1040</v>
      </c>
      <c r="G904" s="39"/>
      <c r="H904" s="39"/>
      <c r="I904" s="193"/>
      <c r="J904" s="39"/>
      <c r="K904" s="39"/>
      <c r="L904" s="42"/>
      <c r="M904" s="194"/>
      <c r="N904" s="195"/>
      <c r="O904" s="67"/>
      <c r="P904" s="67"/>
      <c r="Q904" s="67"/>
      <c r="R904" s="67"/>
      <c r="S904" s="67"/>
      <c r="T904" s="68"/>
      <c r="U904" s="37"/>
      <c r="V904" s="37"/>
      <c r="W904" s="37"/>
      <c r="X904" s="37"/>
      <c r="Y904" s="37"/>
      <c r="Z904" s="37"/>
      <c r="AA904" s="37"/>
      <c r="AB904" s="37"/>
      <c r="AC904" s="37"/>
      <c r="AD904" s="37"/>
      <c r="AE904" s="37"/>
      <c r="AT904" s="19" t="s">
        <v>241</v>
      </c>
      <c r="AU904" s="19" t="s">
        <v>88</v>
      </c>
    </row>
    <row r="905" spans="1:65" s="13" customFormat="1">
      <c r="B905" s="196"/>
      <c r="C905" s="197"/>
      <c r="D905" s="198" t="s">
        <v>243</v>
      </c>
      <c r="E905" s="199" t="s">
        <v>32</v>
      </c>
      <c r="F905" s="200" t="s">
        <v>244</v>
      </c>
      <c r="G905" s="197"/>
      <c r="H905" s="199" t="s">
        <v>32</v>
      </c>
      <c r="I905" s="201"/>
      <c r="J905" s="197"/>
      <c r="K905" s="197"/>
      <c r="L905" s="202"/>
      <c r="M905" s="203"/>
      <c r="N905" s="204"/>
      <c r="O905" s="204"/>
      <c r="P905" s="204"/>
      <c r="Q905" s="204"/>
      <c r="R905" s="204"/>
      <c r="S905" s="204"/>
      <c r="T905" s="205"/>
      <c r="AT905" s="206" t="s">
        <v>243</v>
      </c>
      <c r="AU905" s="206" t="s">
        <v>88</v>
      </c>
      <c r="AV905" s="13" t="s">
        <v>86</v>
      </c>
      <c r="AW905" s="13" t="s">
        <v>39</v>
      </c>
      <c r="AX905" s="13" t="s">
        <v>78</v>
      </c>
      <c r="AY905" s="206" t="s">
        <v>233</v>
      </c>
    </row>
    <row r="906" spans="1:65" s="13" customFormat="1">
      <c r="B906" s="196"/>
      <c r="C906" s="197"/>
      <c r="D906" s="198" t="s">
        <v>243</v>
      </c>
      <c r="E906" s="199" t="s">
        <v>32</v>
      </c>
      <c r="F906" s="200" t="s">
        <v>1034</v>
      </c>
      <c r="G906" s="197"/>
      <c r="H906" s="199" t="s">
        <v>32</v>
      </c>
      <c r="I906" s="201"/>
      <c r="J906" s="197"/>
      <c r="K906" s="197"/>
      <c r="L906" s="202"/>
      <c r="M906" s="203"/>
      <c r="N906" s="204"/>
      <c r="O906" s="204"/>
      <c r="P906" s="204"/>
      <c r="Q906" s="204"/>
      <c r="R906" s="204"/>
      <c r="S906" s="204"/>
      <c r="T906" s="205"/>
      <c r="AT906" s="206" t="s">
        <v>243</v>
      </c>
      <c r="AU906" s="206" t="s">
        <v>88</v>
      </c>
      <c r="AV906" s="13" t="s">
        <v>86</v>
      </c>
      <c r="AW906" s="13" t="s">
        <v>39</v>
      </c>
      <c r="AX906" s="13" t="s">
        <v>78</v>
      </c>
      <c r="AY906" s="206" t="s">
        <v>233</v>
      </c>
    </row>
    <row r="907" spans="1:65" s="14" customFormat="1">
      <c r="B907" s="207"/>
      <c r="C907" s="208"/>
      <c r="D907" s="198" t="s">
        <v>243</v>
      </c>
      <c r="E907" s="209" t="s">
        <v>32</v>
      </c>
      <c r="F907" s="210" t="s">
        <v>1035</v>
      </c>
      <c r="G907" s="208"/>
      <c r="H907" s="211">
        <v>8</v>
      </c>
      <c r="I907" s="212"/>
      <c r="J907" s="208"/>
      <c r="K907" s="208"/>
      <c r="L907" s="213"/>
      <c r="M907" s="214"/>
      <c r="N907" s="215"/>
      <c r="O907" s="215"/>
      <c r="P907" s="215"/>
      <c r="Q907" s="215"/>
      <c r="R907" s="215"/>
      <c r="S907" s="215"/>
      <c r="T907" s="216"/>
      <c r="AT907" s="217" t="s">
        <v>243</v>
      </c>
      <c r="AU907" s="217" t="s">
        <v>88</v>
      </c>
      <c r="AV907" s="14" t="s">
        <v>88</v>
      </c>
      <c r="AW907" s="14" t="s">
        <v>39</v>
      </c>
      <c r="AX907" s="14" t="s">
        <v>78</v>
      </c>
      <c r="AY907" s="217" t="s">
        <v>233</v>
      </c>
    </row>
    <row r="908" spans="1:65" s="15" customFormat="1">
      <c r="B908" s="218"/>
      <c r="C908" s="219"/>
      <c r="D908" s="198" t="s">
        <v>243</v>
      </c>
      <c r="E908" s="220" t="s">
        <v>32</v>
      </c>
      <c r="F908" s="221" t="s">
        <v>245</v>
      </c>
      <c r="G908" s="219"/>
      <c r="H908" s="222">
        <v>8</v>
      </c>
      <c r="I908" s="223"/>
      <c r="J908" s="219"/>
      <c r="K908" s="219"/>
      <c r="L908" s="224"/>
      <c r="M908" s="225"/>
      <c r="N908" s="226"/>
      <c r="O908" s="226"/>
      <c r="P908" s="226"/>
      <c r="Q908" s="226"/>
      <c r="R908" s="226"/>
      <c r="S908" s="226"/>
      <c r="T908" s="227"/>
      <c r="AT908" s="228" t="s">
        <v>243</v>
      </c>
      <c r="AU908" s="228" t="s">
        <v>88</v>
      </c>
      <c r="AV908" s="15" t="s">
        <v>239</v>
      </c>
      <c r="AW908" s="15" t="s">
        <v>39</v>
      </c>
      <c r="AX908" s="15" t="s">
        <v>86</v>
      </c>
      <c r="AY908" s="228" t="s">
        <v>233</v>
      </c>
    </row>
    <row r="909" spans="1:65" s="2" customFormat="1" ht="24.15" customHeight="1">
      <c r="A909" s="37"/>
      <c r="B909" s="38"/>
      <c r="C909" s="178" t="s">
        <v>1041</v>
      </c>
      <c r="D909" s="178" t="s">
        <v>235</v>
      </c>
      <c r="E909" s="179" t="s">
        <v>1042</v>
      </c>
      <c r="F909" s="180" t="s">
        <v>1043</v>
      </c>
      <c r="G909" s="181" t="s">
        <v>94</v>
      </c>
      <c r="H909" s="182">
        <v>8</v>
      </c>
      <c r="I909" s="183"/>
      <c r="J909" s="184">
        <f>ROUND(I909*H909,2)</f>
        <v>0</v>
      </c>
      <c r="K909" s="180" t="s">
        <v>238</v>
      </c>
      <c r="L909" s="42"/>
      <c r="M909" s="185" t="s">
        <v>32</v>
      </c>
      <c r="N909" s="186" t="s">
        <v>49</v>
      </c>
      <c r="O909" s="67"/>
      <c r="P909" s="187">
        <f>O909*H909</f>
        <v>0</v>
      </c>
      <c r="Q909" s="187">
        <v>0</v>
      </c>
      <c r="R909" s="187">
        <f>Q909*H909</f>
        <v>0</v>
      </c>
      <c r="S909" s="187">
        <v>0</v>
      </c>
      <c r="T909" s="188">
        <f>S909*H909</f>
        <v>0</v>
      </c>
      <c r="U909" s="37"/>
      <c r="V909" s="37"/>
      <c r="W909" s="37"/>
      <c r="X909" s="37"/>
      <c r="Y909" s="37"/>
      <c r="Z909" s="37"/>
      <c r="AA909" s="37"/>
      <c r="AB909" s="37"/>
      <c r="AC909" s="37"/>
      <c r="AD909" s="37"/>
      <c r="AE909" s="37"/>
      <c r="AR909" s="189" t="s">
        <v>239</v>
      </c>
      <c r="AT909" s="189" t="s">
        <v>235</v>
      </c>
      <c r="AU909" s="189" t="s">
        <v>88</v>
      </c>
      <c r="AY909" s="19" t="s">
        <v>233</v>
      </c>
      <c r="BE909" s="190">
        <f>IF(N909="základní",J909,0)</f>
        <v>0</v>
      </c>
      <c r="BF909" s="190">
        <f>IF(N909="snížená",J909,0)</f>
        <v>0</v>
      </c>
      <c r="BG909" s="190">
        <f>IF(N909="zákl. přenesená",J909,0)</f>
        <v>0</v>
      </c>
      <c r="BH909" s="190">
        <f>IF(N909="sníž. přenesená",J909,0)</f>
        <v>0</v>
      </c>
      <c r="BI909" s="190">
        <f>IF(N909="nulová",J909,0)</f>
        <v>0</v>
      </c>
      <c r="BJ909" s="19" t="s">
        <v>86</v>
      </c>
      <c r="BK909" s="190">
        <f>ROUND(I909*H909,2)</f>
        <v>0</v>
      </c>
      <c r="BL909" s="19" t="s">
        <v>239</v>
      </c>
      <c r="BM909" s="189" t="s">
        <v>1044</v>
      </c>
    </row>
    <row r="910" spans="1:65" s="2" customFormat="1">
      <c r="A910" s="37"/>
      <c r="B910" s="38"/>
      <c r="C910" s="39"/>
      <c r="D910" s="191" t="s">
        <v>241</v>
      </c>
      <c r="E910" s="39"/>
      <c r="F910" s="192" t="s">
        <v>1045</v>
      </c>
      <c r="G910" s="39"/>
      <c r="H910" s="39"/>
      <c r="I910" s="193"/>
      <c r="J910" s="39"/>
      <c r="K910" s="39"/>
      <c r="L910" s="42"/>
      <c r="M910" s="194"/>
      <c r="N910" s="195"/>
      <c r="O910" s="67"/>
      <c r="P910" s="67"/>
      <c r="Q910" s="67"/>
      <c r="R910" s="67"/>
      <c r="S910" s="67"/>
      <c r="T910" s="68"/>
      <c r="U910" s="37"/>
      <c r="V910" s="37"/>
      <c r="W910" s="37"/>
      <c r="X910" s="37"/>
      <c r="Y910" s="37"/>
      <c r="Z910" s="37"/>
      <c r="AA910" s="37"/>
      <c r="AB910" s="37"/>
      <c r="AC910" s="37"/>
      <c r="AD910" s="37"/>
      <c r="AE910" s="37"/>
      <c r="AT910" s="19" t="s">
        <v>241</v>
      </c>
      <c r="AU910" s="19" t="s">
        <v>88</v>
      </c>
    </row>
    <row r="911" spans="1:65" s="13" customFormat="1">
      <c r="B911" s="196"/>
      <c r="C911" s="197"/>
      <c r="D911" s="198" t="s">
        <v>243</v>
      </c>
      <c r="E911" s="199" t="s">
        <v>32</v>
      </c>
      <c r="F911" s="200" t="s">
        <v>244</v>
      </c>
      <c r="G911" s="197"/>
      <c r="H911" s="199" t="s">
        <v>32</v>
      </c>
      <c r="I911" s="201"/>
      <c r="J911" s="197"/>
      <c r="K911" s="197"/>
      <c r="L911" s="202"/>
      <c r="M911" s="203"/>
      <c r="N911" s="204"/>
      <c r="O911" s="204"/>
      <c r="P911" s="204"/>
      <c r="Q911" s="204"/>
      <c r="R911" s="204"/>
      <c r="S911" s="204"/>
      <c r="T911" s="205"/>
      <c r="AT911" s="206" t="s">
        <v>243</v>
      </c>
      <c r="AU911" s="206" t="s">
        <v>88</v>
      </c>
      <c r="AV911" s="13" t="s">
        <v>86</v>
      </c>
      <c r="AW911" s="13" t="s">
        <v>39</v>
      </c>
      <c r="AX911" s="13" t="s">
        <v>78</v>
      </c>
      <c r="AY911" s="206" t="s">
        <v>233</v>
      </c>
    </row>
    <row r="912" spans="1:65" s="13" customFormat="1">
      <c r="B912" s="196"/>
      <c r="C912" s="197"/>
      <c r="D912" s="198" t="s">
        <v>243</v>
      </c>
      <c r="E912" s="199" t="s">
        <v>32</v>
      </c>
      <c r="F912" s="200" t="s">
        <v>1034</v>
      </c>
      <c r="G912" s="197"/>
      <c r="H912" s="199" t="s">
        <v>32</v>
      </c>
      <c r="I912" s="201"/>
      <c r="J912" s="197"/>
      <c r="K912" s="197"/>
      <c r="L912" s="202"/>
      <c r="M912" s="203"/>
      <c r="N912" s="204"/>
      <c r="O912" s="204"/>
      <c r="P912" s="204"/>
      <c r="Q912" s="204"/>
      <c r="R912" s="204"/>
      <c r="S912" s="204"/>
      <c r="T912" s="205"/>
      <c r="AT912" s="206" t="s">
        <v>243</v>
      </c>
      <c r="AU912" s="206" t="s">
        <v>88</v>
      </c>
      <c r="AV912" s="13" t="s">
        <v>86</v>
      </c>
      <c r="AW912" s="13" t="s">
        <v>39</v>
      </c>
      <c r="AX912" s="13" t="s">
        <v>78</v>
      </c>
      <c r="AY912" s="206" t="s">
        <v>233</v>
      </c>
    </row>
    <row r="913" spans="1:65" s="14" customFormat="1">
      <c r="B913" s="207"/>
      <c r="C913" s="208"/>
      <c r="D913" s="198" t="s">
        <v>243</v>
      </c>
      <c r="E913" s="209" t="s">
        <v>32</v>
      </c>
      <c r="F913" s="210" t="s">
        <v>1035</v>
      </c>
      <c r="G913" s="208"/>
      <c r="H913" s="211">
        <v>8</v>
      </c>
      <c r="I913" s="212"/>
      <c r="J913" s="208"/>
      <c r="K913" s="208"/>
      <c r="L913" s="213"/>
      <c r="M913" s="214"/>
      <c r="N913" s="215"/>
      <c r="O913" s="215"/>
      <c r="P913" s="215"/>
      <c r="Q913" s="215"/>
      <c r="R913" s="215"/>
      <c r="S913" s="215"/>
      <c r="T913" s="216"/>
      <c r="AT913" s="217" t="s">
        <v>243</v>
      </c>
      <c r="AU913" s="217" t="s">
        <v>88</v>
      </c>
      <c r="AV913" s="14" t="s">
        <v>88</v>
      </c>
      <c r="AW913" s="14" t="s">
        <v>39</v>
      </c>
      <c r="AX913" s="14" t="s">
        <v>78</v>
      </c>
      <c r="AY913" s="217" t="s">
        <v>233</v>
      </c>
    </row>
    <row r="914" spans="1:65" s="15" customFormat="1">
      <c r="B914" s="218"/>
      <c r="C914" s="219"/>
      <c r="D914" s="198" t="s">
        <v>243</v>
      </c>
      <c r="E914" s="220" t="s">
        <v>32</v>
      </c>
      <c r="F914" s="221" t="s">
        <v>245</v>
      </c>
      <c r="G914" s="219"/>
      <c r="H914" s="222">
        <v>8</v>
      </c>
      <c r="I914" s="223"/>
      <c r="J914" s="219"/>
      <c r="K914" s="219"/>
      <c r="L914" s="224"/>
      <c r="M914" s="225"/>
      <c r="N914" s="226"/>
      <c r="O914" s="226"/>
      <c r="P914" s="226"/>
      <c r="Q914" s="226"/>
      <c r="R914" s="226"/>
      <c r="S914" s="226"/>
      <c r="T914" s="227"/>
      <c r="AT914" s="228" t="s">
        <v>243</v>
      </c>
      <c r="AU914" s="228" t="s">
        <v>88</v>
      </c>
      <c r="AV914" s="15" t="s">
        <v>239</v>
      </c>
      <c r="AW914" s="15" t="s">
        <v>39</v>
      </c>
      <c r="AX914" s="15" t="s">
        <v>86</v>
      </c>
      <c r="AY914" s="228" t="s">
        <v>233</v>
      </c>
    </row>
    <row r="915" spans="1:65" s="2" customFormat="1" ht="24.15" customHeight="1">
      <c r="A915" s="37"/>
      <c r="B915" s="38"/>
      <c r="C915" s="178" t="s">
        <v>1046</v>
      </c>
      <c r="D915" s="178" t="s">
        <v>235</v>
      </c>
      <c r="E915" s="179" t="s">
        <v>1047</v>
      </c>
      <c r="F915" s="180" t="s">
        <v>1048</v>
      </c>
      <c r="G915" s="181" t="s">
        <v>94</v>
      </c>
      <c r="H915" s="182">
        <v>8</v>
      </c>
      <c r="I915" s="183"/>
      <c r="J915" s="184">
        <f>ROUND(I915*H915,2)</f>
        <v>0</v>
      </c>
      <c r="K915" s="180" t="s">
        <v>238</v>
      </c>
      <c r="L915" s="42"/>
      <c r="M915" s="185" t="s">
        <v>32</v>
      </c>
      <c r="N915" s="186" t="s">
        <v>49</v>
      </c>
      <c r="O915" s="67"/>
      <c r="P915" s="187">
        <f>O915*H915</f>
        <v>0</v>
      </c>
      <c r="Q915" s="187">
        <v>0</v>
      </c>
      <c r="R915" s="187">
        <f>Q915*H915</f>
        <v>0</v>
      </c>
      <c r="S915" s="187">
        <v>0</v>
      </c>
      <c r="T915" s="188">
        <f>S915*H915</f>
        <v>0</v>
      </c>
      <c r="U915" s="37"/>
      <c r="V915" s="37"/>
      <c r="W915" s="37"/>
      <c r="X915" s="37"/>
      <c r="Y915" s="37"/>
      <c r="Z915" s="37"/>
      <c r="AA915" s="37"/>
      <c r="AB915" s="37"/>
      <c r="AC915" s="37"/>
      <c r="AD915" s="37"/>
      <c r="AE915" s="37"/>
      <c r="AR915" s="189" t="s">
        <v>239</v>
      </c>
      <c r="AT915" s="189" t="s">
        <v>235</v>
      </c>
      <c r="AU915" s="189" t="s">
        <v>88</v>
      </c>
      <c r="AY915" s="19" t="s">
        <v>233</v>
      </c>
      <c r="BE915" s="190">
        <f>IF(N915="základní",J915,0)</f>
        <v>0</v>
      </c>
      <c r="BF915" s="190">
        <f>IF(N915="snížená",J915,0)</f>
        <v>0</v>
      </c>
      <c r="BG915" s="190">
        <f>IF(N915="zákl. přenesená",J915,0)</f>
        <v>0</v>
      </c>
      <c r="BH915" s="190">
        <f>IF(N915="sníž. přenesená",J915,0)</f>
        <v>0</v>
      </c>
      <c r="BI915" s="190">
        <f>IF(N915="nulová",J915,0)</f>
        <v>0</v>
      </c>
      <c r="BJ915" s="19" t="s">
        <v>86</v>
      </c>
      <c r="BK915" s="190">
        <f>ROUND(I915*H915,2)</f>
        <v>0</v>
      </c>
      <c r="BL915" s="19" t="s">
        <v>239</v>
      </c>
      <c r="BM915" s="189" t="s">
        <v>1049</v>
      </c>
    </row>
    <row r="916" spans="1:65" s="2" customFormat="1">
      <c r="A916" s="37"/>
      <c r="B916" s="38"/>
      <c r="C916" s="39"/>
      <c r="D916" s="191" t="s">
        <v>241</v>
      </c>
      <c r="E916" s="39"/>
      <c r="F916" s="192" t="s">
        <v>1050</v>
      </c>
      <c r="G916" s="39"/>
      <c r="H916" s="39"/>
      <c r="I916" s="193"/>
      <c r="J916" s="39"/>
      <c r="K916" s="39"/>
      <c r="L916" s="42"/>
      <c r="M916" s="194"/>
      <c r="N916" s="195"/>
      <c r="O916" s="67"/>
      <c r="P916" s="67"/>
      <c r="Q916" s="67"/>
      <c r="R916" s="67"/>
      <c r="S916" s="67"/>
      <c r="T916" s="68"/>
      <c r="U916" s="37"/>
      <c r="V916" s="37"/>
      <c r="W916" s="37"/>
      <c r="X916" s="37"/>
      <c r="Y916" s="37"/>
      <c r="Z916" s="37"/>
      <c r="AA916" s="37"/>
      <c r="AB916" s="37"/>
      <c r="AC916" s="37"/>
      <c r="AD916" s="37"/>
      <c r="AE916" s="37"/>
      <c r="AT916" s="19" t="s">
        <v>241</v>
      </c>
      <c r="AU916" s="19" t="s">
        <v>88</v>
      </c>
    </row>
    <row r="917" spans="1:65" s="13" customFormat="1">
      <c r="B917" s="196"/>
      <c r="C917" s="197"/>
      <c r="D917" s="198" t="s">
        <v>243</v>
      </c>
      <c r="E917" s="199" t="s">
        <v>32</v>
      </c>
      <c r="F917" s="200" t="s">
        <v>244</v>
      </c>
      <c r="G917" s="197"/>
      <c r="H917" s="199" t="s">
        <v>32</v>
      </c>
      <c r="I917" s="201"/>
      <c r="J917" s="197"/>
      <c r="K917" s="197"/>
      <c r="L917" s="202"/>
      <c r="M917" s="203"/>
      <c r="N917" s="204"/>
      <c r="O917" s="204"/>
      <c r="P917" s="204"/>
      <c r="Q917" s="204"/>
      <c r="R917" s="204"/>
      <c r="S917" s="204"/>
      <c r="T917" s="205"/>
      <c r="AT917" s="206" t="s">
        <v>243</v>
      </c>
      <c r="AU917" s="206" t="s">
        <v>88</v>
      </c>
      <c r="AV917" s="13" t="s">
        <v>86</v>
      </c>
      <c r="AW917" s="13" t="s">
        <v>39</v>
      </c>
      <c r="AX917" s="13" t="s">
        <v>78</v>
      </c>
      <c r="AY917" s="206" t="s">
        <v>233</v>
      </c>
    </row>
    <row r="918" spans="1:65" s="13" customFormat="1">
      <c r="B918" s="196"/>
      <c r="C918" s="197"/>
      <c r="D918" s="198" t="s">
        <v>243</v>
      </c>
      <c r="E918" s="199" t="s">
        <v>32</v>
      </c>
      <c r="F918" s="200" t="s">
        <v>1034</v>
      </c>
      <c r="G918" s="197"/>
      <c r="H918" s="199" t="s">
        <v>32</v>
      </c>
      <c r="I918" s="201"/>
      <c r="J918" s="197"/>
      <c r="K918" s="197"/>
      <c r="L918" s="202"/>
      <c r="M918" s="203"/>
      <c r="N918" s="204"/>
      <c r="O918" s="204"/>
      <c r="P918" s="204"/>
      <c r="Q918" s="204"/>
      <c r="R918" s="204"/>
      <c r="S918" s="204"/>
      <c r="T918" s="205"/>
      <c r="AT918" s="206" t="s">
        <v>243</v>
      </c>
      <c r="AU918" s="206" t="s">
        <v>88</v>
      </c>
      <c r="AV918" s="13" t="s">
        <v>86</v>
      </c>
      <c r="AW918" s="13" t="s">
        <v>39</v>
      </c>
      <c r="AX918" s="13" t="s">
        <v>78</v>
      </c>
      <c r="AY918" s="206" t="s">
        <v>233</v>
      </c>
    </row>
    <row r="919" spans="1:65" s="14" customFormat="1">
      <c r="B919" s="207"/>
      <c r="C919" s="208"/>
      <c r="D919" s="198" t="s">
        <v>243</v>
      </c>
      <c r="E919" s="209" t="s">
        <v>32</v>
      </c>
      <c r="F919" s="210" t="s">
        <v>1035</v>
      </c>
      <c r="G919" s="208"/>
      <c r="H919" s="211">
        <v>8</v>
      </c>
      <c r="I919" s="212"/>
      <c r="J919" s="208"/>
      <c r="K919" s="208"/>
      <c r="L919" s="213"/>
      <c r="M919" s="214"/>
      <c r="N919" s="215"/>
      <c r="O919" s="215"/>
      <c r="P919" s="215"/>
      <c r="Q919" s="215"/>
      <c r="R919" s="215"/>
      <c r="S919" s="215"/>
      <c r="T919" s="216"/>
      <c r="AT919" s="217" t="s">
        <v>243</v>
      </c>
      <c r="AU919" s="217" t="s">
        <v>88</v>
      </c>
      <c r="AV919" s="14" t="s">
        <v>88</v>
      </c>
      <c r="AW919" s="14" t="s">
        <v>39</v>
      </c>
      <c r="AX919" s="14" t="s">
        <v>78</v>
      </c>
      <c r="AY919" s="217" t="s">
        <v>233</v>
      </c>
    </row>
    <row r="920" spans="1:65" s="15" customFormat="1">
      <c r="B920" s="218"/>
      <c r="C920" s="219"/>
      <c r="D920" s="198" t="s">
        <v>243</v>
      </c>
      <c r="E920" s="220" t="s">
        <v>32</v>
      </c>
      <c r="F920" s="221" t="s">
        <v>245</v>
      </c>
      <c r="G920" s="219"/>
      <c r="H920" s="222">
        <v>8</v>
      </c>
      <c r="I920" s="223"/>
      <c r="J920" s="219"/>
      <c r="K920" s="219"/>
      <c r="L920" s="224"/>
      <c r="M920" s="225"/>
      <c r="N920" s="226"/>
      <c r="O920" s="226"/>
      <c r="P920" s="226"/>
      <c r="Q920" s="226"/>
      <c r="R920" s="226"/>
      <c r="S920" s="226"/>
      <c r="T920" s="227"/>
      <c r="AT920" s="228" t="s">
        <v>243</v>
      </c>
      <c r="AU920" s="228" t="s">
        <v>88</v>
      </c>
      <c r="AV920" s="15" t="s">
        <v>239</v>
      </c>
      <c r="AW920" s="15" t="s">
        <v>39</v>
      </c>
      <c r="AX920" s="15" t="s">
        <v>86</v>
      </c>
      <c r="AY920" s="228" t="s">
        <v>233</v>
      </c>
    </row>
    <row r="921" spans="1:65" s="2" customFormat="1" ht="24.15" customHeight="1">
      <c r="A921" s="37"/>
      <c r="B921" s="38"/>
      <c r="C921" s="178" t="s">
        <v>1051</v>
      </c>
      <c r="D921" s="178" t="s">
        <v>235</v>
      </c>
      <c r="E921" s="179" t="s">
        <v>1052</v>
      </c>
      <c r="F921" s="180" t="s">
        <v>1053</v>
      </c>
      <c r="G921" s="181" t="s">
        <v>94</v>
      </c>
      <c r="H921" s="182">
        <v>8</v>
      </c>
      <c r="I921" s="183"/>
      <c r="J921" s="184">
        <f>ROUND(I921*H921,2)</f>
        <v>0</v>
      </c>
      <c r="K921" s="180" t="s">
        <v>238</v>
      </c>
      <c r="L921" s="42"/>
      <c r="M921" s="185" t="s">
        <v>32</v>
      </c>
      <c r="N921" s="186" t="s">
        <v>49</v>
      </c>
      <c r="O921" s="67"/>
      <c r="P921" s="187">
        <f>O921*H921</f>
        <v>0</v>
      </c>
      <c r="Q921" s="187">
        <v>0</v>
      </c>
      <c r="R921" s="187">
        <f>Q921*H921</f>
        <v>0</v>
      </c>
      <c r="S921" s="187">
        <v>0</v>
      </c>
      <c r="T921" s="188">
        <f>S921*H921</f>
        <v>0</v>
      </c>
      <c r="U921" s="37"/>
      <c r="V921" s="37"/>
      <c r="W921" s="37"/>
      <c r="X921" s="37"/>
      <c r="Y921" s="37"/>
      <c r="Z921" s="37"/>
      <c r="AA921" s="37"/>
      <c r="AB921" s="37"/>
      <c r="AC921" s="37"/>
      <c r="AD921" s="37"/>
      <c r="AE921" s="37"/>
      <c r="AR921" s="189" t="s">
        <v>239</v>
      </c>
      <c r="AT921" s="189" t="s">
        <v>235</v>
      </c>
      <c r="AU921" s="189" t="s">
        <v>88</v>
      </c>
      <c r="AY921" s="19" t="s">
        <v>233</v>
      </c>
      <c r="BE921" s="190">
        <f>IF(N921="základní",J921,0)</f>
        <v>0</v>
      </c>
      <c r="BF921" s="190">
        <f>IF(N921="snížená",J921,0)</f>
        <v>0</v>
      </c>
      <c r="BG921" s="190">
        <f>IF(N921="zákl. přenesená",J921,0)</f>
        <v>0</v>
      </c>
      <c r="BH921" s="190">
        <f>IF(N921="sníž. přenesená",J921,0)</f>
        <v>0</v>
      </c>
      <c r="BI921" s="190">
        <f>IF(N921="nulová",J921,0)</f>
        <v>0</v>
      </c>
      <c r="BJ921" s="19" t="s">
        <v>86</v>
      </c>
      <c r="BK921" s="190">
        <f>ROUND(I921*H921,2)</f>
        <v>0</v>
      </c>
      <c r="BL921" s="19" t="s">
        <v>239</v>
      </c>
      <c r="BM921" s="189" t="s">
        <v>1054</v>
      </c>
    </row>
    <row r="922" spans="1:65" s="2" customFormat="1">
      <c r="A922" s="37"/>
      <c r="B922" s="38"/>
      <c r="C922" s="39"/>
      <c r="D922" s="191" t="s">
        <v>241</v>
      </c>
      <c r="E922" s="39"/>
      <c r="F922" s="192" t="s">
        <v>1055</v>
      </c>
      <c r="G922" s="39"/>
      <c r="H922" s="39"/>
      <c r="I922" s="193"/>
      <c r="J922" s="39"/>
      <c r="K922" s="39"/>
      <c r="L922" s="42"/>
      <c r="M922" s="194"/>
      <c r="N922" s="195"/>
      <c r="O922" s="67"/>
      <c r="P922" s="67"/>
      <c r="Q922" s="67"/>
      <c r="R922" s="67"/>
      <c r="S922" s="67"/>
      <c r="T922" s="68"/>
      <c r="U922" s="37"/>
      <c r="V922" s="37"/>
      <c r="W922" s="37"/>
      <c r="X922" s="37"/>
      <c r="Y922" s="37"/>
      <c r="Z922" s="37"/>
      <c r="AA922" s="37"/>
      <c r="AB922" s="37"/>
      <c r="AC922" s="37"/>
      <c r="AD922" s="37"/>
      <c r="AE922" s="37"/>
      <c r="AT922" s="19" t="s">
        <v>241</v>
      </c>
      <c r="AU922" s="19" t="s">
        <v>88</v>
      </c>
    </row>
    <row r="923" spans="1:65" s="13" customFormat="1">
      <c r="B923" s="196"/>
      <c r="C923" s="197"/>
      <c r="D923" s="198" t="s">
        <v>243</v>
      </c>
      <c r="E923" s="199" t="s">
        <v>32</v>
      </c>
      <c r="F923" s="200" t="s">
        <v>244</v>
      </c>
      <c r="G923" s="197"/>
      <c r="H923" s="199" t="s">
        <v>32</v>
      </c>
      <c r="I923" s="201"/>
      <c r="J923" s="197"/>
      <c r="K923" s="197"/>
      <c r="L923" s="202"/>
      <c r="M923" s="203"/>
      <c r="N923" s="204"/>
      <c r="O923" s="204"/>
      <c r="P923" s="204"/>
      <c r="Q923" s="204"/>
      <c r="R923" s="204"/>
      <c r="S923" s="204"/>
      <c r="T923" s="205"/>
      <c r="AT923" s="206" t="s">
        <v>243</v>
      </c>
      <c r="AU923" s="206" t="s">
        <v>88</v>
      </c>
      <c r="AV923" s="13" t="s">
        <v>86</v>
      </c>
      <c r="AW923" s="13" t="s">
        <v>39</v>
      </c>
      <c r="AX923" s="13" t="s">
        <v>78</v>
      </c>
      <c r="AY923" s="206" t="s">
        <v>233</v>
      </c>
    </row>
    <row r="924" spans="1:65" s="13" customFormat="1">
      <c r="B924" s="196"/>
      <c r="C924" s="197"/>
      <c r="D924" s="198" t="s">
        <v>243</v>
      </c>
      <c r="E924" s="199" t="s">
        <v>32</v>
      </c>
      <c r="F924" s="200" t="s">
        <v>1034</v>
      </c>
      <c r="G924" s="197"/>
      <c r="H924" s="199" t="s">
        <v>32</v>
      </c>
      <c r="I924" s="201"/>
      <c r="J924" s="197"/>
      <c r="K924" s="197"/>
      <c r="L924" s="202"/>
      <c r="M924" s="203"/>
      <c r="N924" s="204"/>
      <c r="O924" s="204"/>
      <c r="P924" s="204"/>
      <c r="Q924" s="204"/>
      <c r="R924" s="204"/>
      <c r="S924" s="204"/>
      <c r="T924" s="205"/>
      <c r="AT924" s="206" t="s">
        <v>243</v>
      </c>
      <c r="AU924" s="206" t="s">
        <v>88</v>
      </c>
      <c r="AV924" s="13" t="s">
        <v>86</v>
      </c>
      <c r="AW924" s="13" t="s">
        <v>39</v>
      </c>
      <c r="AX924" s="13" t="s">
        <v>78</v>
      </c>
      <c r="AY924" s="206" t="s">
        <v>233</v>
      </c>
    </row>
    <row r="925" spans="1:65" s="14" customFormat="1">
      <c r="B925" s="207"/>
      <c r="C925" s="208"/>
      <c r="D925" s="198" t="s">
        <v>243</v>
      </c>
      <c r="E925" s="209" t="s">
        <v>32</v>
      </c>
      <c r="F925" s="210" t="s">
        <v>1035</v>
      </c>
      <c r="G925" s="208"/>
      <c r="H925" s="211">
        <v>8</v>
      </c>
      <c r="I925" s="212"/>
      <c r="J925" s="208"/>
      <c r="K925" s="208"/>
      <c r="L925" s="213"/>
      <c r="M925" s="214"/>
      <c r="N925" s="215"/>
      <c r="O925" s="215"/>
      <c r="P925" s="215"/>
      <c r="Q925" s="215"/>
      <c r="R925" s="215"/>
      <c r="S925" s="215"/>
      <c r="T925" s="216"/>
      <c r="AT925" s="217" t="s">
        <v>243</v>
      </c>
      <c r="AU925" s="217" t="s">
        <v>88</v>
      </c>
      <c r="AV925" s="14" t="s">
        <v>88</v>
      </c>
      <c r="AW925" s="14" t="s">
        <v>39</v>
      </c>
      <c r="AX925" s="14" t="s">
        <v>78</v>
      </c>
      <c r="AY925" s="217" t="s">
        <v>233</v>
      </c>
    </row>
    <row r="926" spans="1:65" s="15" customFormat="1">
      <c r="B926" s="218"/>
      <c r="C926" s="219"/>
      <c r="D926" s="198" t="s">
        <v>243</v>
      </c>
      <c r="E926" s="220" t="s">
        <v>32</v>
      </c>
      <c r="F926" s="221" t="s">
        <v>245</v>
      </c>
      <c r="G926" s="219"/>
      <c r="H926" s="222">
        <v>8</v>
      </c>
      <c r="I926" s="223"/>
      <c r="J926" s="219"/>
      <c r="K926" s="219"/>
      <c r="L926" s="224"/>
      <c r="M926" s="225"/>
      <c r="N926" s="226"/>
      <c r="O926" s="226"/>
      <c r="P926" s="226"/>
      <c r="Q926" s="226"/>
      <c r="R926" s="226"/>
      <c r="S926" s="226"/>
      <c r="T926" s="227"/>
      <c r="AT926" s="228" t="s">
        <v>243</v>
      </c>
      <c r="AU926" s="228" t="s">
        <v>88</v>
      </c>
      <c r="AV926" s="15" t="s">
        <v>239</v>
      </c>
      <c r="AW926" s="15" t="s">
        <v>39</v>
      </c>
      <c r="AX926" s="15" t="s">
        <v>86</v>
      </c>
      <c r="AY926" s="228" t="s">
        <v>233</v>
      </c>
    </row>
    <row r="927" spans="1:65" s="2" customFormat="1" ht="24.15" customHeight="1">
      <c r="A927" s="37"/>
      <c r="B927" s="38"/>
      <c r="C927" s="178" t="s">
        <v>1056</v>
      </c>
      <c r="D927" s="178" t="s">
        <v>235</v>
      </c>
      <c r="E927" s="179" t="s">
        <v>1057</v>
      </c>
      <c r="F927" s="180" t="s">
        <v>1058</v>
      </c>
      <c r="G927" s="181" t="s">
        <v>94</v>
      </c>
      <c r="H927" s="182">
        <v>8</v>
      </c>
      <c r="I927" s="183"/>
      <c r="J927" s="184">
        <f>ROUND(I927*H927,2)</f>
        <v>0</v>
      </c>
      <c r="K927" s="180" t="s">
        <v>238</v>
      </c>
      <c r="L927" s="42"/>
      <c r="M927" s="185" t="s">
        <v>32</v>
      </c>
      <c r="N927" s="186" t="s">
        <v>49</v>
      </c>
      <c r="O927" s="67"/>
      <c r="P927" s="187">
        <f>O927*H927</f>
        <v>0</v>
      </c>
      <c r="Q927" s="187">
        <v>2.0140000000000002E-2</v>
      </c>
      <c r="R927" s="187">
        <f>Q927*H927</f>
        <v>0.16112000000000001</v>
      </c>
      <c r="S927" s="187">
        <v>0</v>
      </c>
      <c r="T927" s="188">
        <f>S927*H927</f>
        <v>0</v>
      </c>
      <c r="U927" s="37"/>
      <c r="V927" s="37"/>
      <c r="W927" s="37"/>
      <c r="X927" s="37"/>
      <c r="Y927" s="37"/>
      <c r="Z927" s="37"/>
      <c r="AA927" s="37"/>
      <c r="AB927" s="37"/>
      <c r="AC927" s="37"/>
      <c r="AD927" s="37"/>
      <c r="AE927" s="37"/>
      <c r="AR927" s="189" t="s">
        <v>239</v>
      </c>
      <c r="AT927" s="189" t="s">
        <v>235</v>
      </c>
      <c r="AU927" s="189" t="s">
        <v>88</v>
      </c>
      <c r="AY927" s="19" t="s">
        <v>233</v>
      </c>
      <c r="BE927" s="190">
        <f>IF(N927="základní",J927,0)</f>
        <v>0</v>
      </c>
      <c r="BF927" s="190">
        <f>IF(N927="snížená",J927,0)</f>
        <v>0</v>
      </c>
      <c r="BG927" s="190">
        <f>IF(N927="zákl. přenesená",J927,0)</f>
        <v>0</v>
      </c>
      <c r="BH927" s="190">
        <f>IF(N927="sníž. přenesená",J927,0)</f>
        <v>0</v>
      </c>
      <c r="BI927" s="190">
        <f>IF(N927="nulová",J927,0)</f>
        <v>0</v>
      </c>
      <c r="BJ927" s="19" t="s">
        <v>86</v>
      </c>
      <c r="BK927" s="190">
        <f>ROUND(I927*H927,2)</f>
        <v>0</v>
      </c>
      <c r="BL927" s="19" t="s">
        <v>239</v>
      </c>
      <c r="BM927" s="189" t="s">
        <v>1059</v>
      </c>
    </row>
    <row r="928" spans="1:65" s="2" customFormat="1">
      <c r="A928" s="37"/>
      <c r="B928" s="38"/>
      <c r="C928" s="39"/>
      <c r="D928" s="191" t="s">
        <v>241</v>
      </c>
      <c r="E928" s="39"/>
      <c r="F928" s="192" t="s">
        <v>1060</v>
      </c>
      <c r="G928" s="39"/>
      <c r="H928" s="39"/>
      <c r="I928" s="193"/>
      <c r="J928" s="39"/>
      <c r="K928" s="39"/>
      <c r="L928" s="42"/>
      <c r="M928" s="194"/>
      <c r="N928" s="195"/>
      <c r="O928" s="67"/>
      <c r="P928" s="67"/>
      <c r="Q928" s="67"/>
      <c r="R928" s="67"/>
      <c r="S928" s="67"/>
      <c r="T928" s="68"/>
      <c r="U928" s="37"/>
      <c r="V928" s="37"/>
      <c r="W928" s="37"/>
      <c r="X928" s="37"/>
      <c r="Y928" s="37"/>
      <c r="Z928" s="37"/>
      <c r="AA928" s="37"/>
      <c r="AB928" s="37"/>
      <c r="AC928" s="37"/>
      <c r="AD928" s="37"/>
      <c r="AE928" s="37"/>
      <c r="AT928" s="19" t="s">
        <v>241</v>
      </c>
      <c r="AU928" s="19" t="s">
        <v>88</v>
      </c>
    </row>
    <row r="929" spans="1:65" s="13" customFormat="1">
      <c r="B929" s="196"/>
      <c r="C929" s="197"/>
      <c r="D929" s="198" t="s">
        <v>243</v>
      </c>
      <c r="E929" s="199" t="s">
        <v>32</v>
      </c>
      <c r="F929" s="200" t="s">
        <v>244</v>
      </c>
      <c r="G929" s="197"/>
      <c r="H929" s="199" t="s">
        <v>32</v>
      </c>
      <c r="I929" s="201"/>
      <c r="J929" s="197"/>
      <c r="K929" s="197"/>
      <c r="L929" s="202"/>
      <c r="M929" s="203"/>
      <c r="N929" s="204"/>
      <c r="O929" s="204"/>
      <c r="P929" s="204"/>
      <c r="Q929" s="204"/>
      <c r="R929" s="204"/>
      <c r="S929" s="204"/>
      <c r="T929" s="205"/>
      <c r="AT929" s="206" t="s">
        <v>243</v>
      </c>
      <c r="AU929" s="206" t="s">
        <v>88</v>
      </c>
      <c r="AV929" s="13" t="s">
        <v>86</v>
      </c>
      <c r="AW929" s="13" t="s">
        <v>39</v>
      </c>
      <c r="AX929" s="13" t="s">
        <v>78</v>
      </c>
      <c r="AY929" s="206" t="s">
        <v>233</v>
      </c>
    </row>
    <row r="930" spans="1:65" s="13" customFormat="1">
      <c r="B930" s="196"/>
      <c r="C930" s="197"/>
      <c r="D930" s="198" t="s">
        <v>243</v>
      </c>
      <c r="E930" s="199" t="s">
        <v>32</v>
      </c>
      <c r="F930" s="200" t="s">
        <v>1034</v>
      </c>
      <c r="G930" s="197"/>
      <c r="H930" s="199" t="s">
        <v>32</v>
      </c>
      <c r="I930" s="201"/>
      <c r="J930" s="197"/>
      <c r="K930" s="197"/>
      <c r="L930" s="202"/>
      <c r="M930" s="203"/>
      <c r="N930" s="204"/>
      <c r="O930" s="204"/>
      <c r="P930" s="204"/>
      <c r="Q930" s="204"/>
      <c r="R930" s="204"/>
      <c r="S930" s="204"/>
      <c r="T930" s="205"/>
      <c r="AT930" s="206" t="s">
        <v>243</v>
      </c>
      <c r="AU930" s="206" t="s">
        <v>88</v>
      </c>
      <c r="AV930" s="13" t="s">
        <v>86</v>
      </c>
      <c r="AW930" s="13" t="s">
        <v>39</v>
      </c>
      <c r="AX930" s="13" t="s">
        <v>78</v>
      </c>
      <c r="AY930" s="206" t="s">
        <v>233</v>
      </c>
    </row>
    <row r="931" spans="1:65" s="14" customFormat="1">
      <c r="B931" s="207"/>
      <c r="C931" s="208"/>
      <c r="D931" s="198" t="s">
        <v>243</v>
      </c>
      <c r="E931" s="209" t="s">
        <v>32</v>
      </c>
      <c r="F931" s="210" t="s">
        <v>1035</v>
      </c>
      <c r="G931" s="208"/>
      <c r="H931" s="211">
        <v>8</v>
      </c>
      <c r="I931" s="212"/>
      <c r="J931" s="208"/>
      <c r="K931" s="208"/>
      <c r="L931" s="213"/>
      <c r="M931" s="214"/>
      <c r="N931" s="215"/>
      <c r="O931" s="215"/>
      <c r="P931" s="215"/>
      <c r="Q931" s="215"/>
      <c r="R931" s="215"/>
      <c r="S931" s="215"/>
      <c r="T931" s="216"/>
      <c r="AT931" s="217" t="s">
        <v>243</v>
      </c>
      <c r="AU931" s="217" t="s">
        <v>88</v>
      </c>
      <c r="AV931" s="14" t="s">
        <v>88</v>
      </c>
      <c r="AW931" s="14" t="s">
        <v>39</v>
      </c>
      <c r="AX931" s="14" t="s">
        <v>78</v>
      </c>
      <c r="AY931" s="217" t="s">
        <v>233</v>
      </c>
    </row>
    <row r="932" spans="1:65" s="15" customFormat="1">
      <c r="B932" s="218"/>
      <c r="C932" s="219"/>
      <c r="D932" s="198" t="s">
        <v>243</v>
      </c>
      <c r="E932" s="220" t="s">
        <v>32</v>
      </c>
      <c r="F932" s="221" t="s">
        <v>245</v>
      </c>
      <c r="G932" s="219"/>
      <c r="H932" s="222">
        <v>8</v>
      </c>
      <c r="I932" s="223"/>
      <c r="J932" s="219"/>
      <c r="K932" s="219"/>
      <c r="L932" s="224"/>
      <c r="M932" s="225"/>
      <c r="N932" s="226"/>
      <c r="O932" s="226"/>
      <c r="P932" s="226"/>
      <c r="Q932" s="226"/>
      <c r="R932" s="226"/>
      <c r="S932" s="226"/>
      <c r="T932" s="227"/>
      <c r="AT932" s="228" t="s">
        <v>243</v>
      </c>
      <c r="AU932" s="228" t="s">
        <v>88</v>
      </c>
      <c r="AV932" s="15" t="s">
        <v>239</v>
      </c>
      <c r="AW932" s="15" t="s">
        <v>39</v>
      </c>
      <c r="AX932" s="15" t="s">
        <v>86</v>
      </c>
      <c r="AY932" s="228" t="s">
        <v>233</v>
      </c>
    </row>
    <row r="933" spans="1:65" s="2" customFormat="1" ht="24.15" customHeight="1">
      <c r="A933" s="37"/>
      <c r="B933" s="38"/>
      <c r="C933" s="178" t="s">
        <v>1061</v>
      </c>
      <c r="D933" s="178" t="s">
        <v>235</v>
      </c>
      <c r="E933" s="179" t="s">
        <v>1062</v>
      </c>
      <c r="F933" s="180" t="s">
        <v>1063</v>
      </c>
      <c r="G933" s="181" t="s">
        <v>94</v>
      </c>
      <c r="H933" s="182">
        <v>8</v>
      </c>
      <c r="I933" s="183"/>
      <c r="J933" s="184">
        <f>ROUND(I933*H933,2)</f>
        <v>0</v>
      </c>
      <c r="K933" s="180" t="s">
        <v>238</v>
      </c>
      <c r="L933" s="42"/>
      <c r="M933" s="185" t="s">
        <v>32</v>
      </c>
      <c r="N933" s="186" t="s">
        <v>49</v>
      </c>
      <c r="O933" s="67"/>
      <c r="P933" s="187">
        <f>O933*H933</f>
        <v>0</v>
      </c>
      <c r="Q933" s="187">
        <v>0.01</v>
      </c>
      <c r="R933" s="187">
        <f>Q933*H933</f>
        <v>0.08</v>
      </c>
      <c r="S933" s="187">
        <v>0</v>
      </c>
      <c r="T933" s="188">
        <f>S933*H933</f>
        <v>0</v>
      </c>
      <c r="U933" s="37"/>
      <c r="V933" s="37"/>
      <c r="W933" s="37"/>
      <c r="X933" s="37"/>
      <c r="Y933" s="37"/>
      <c r="Z933" s="37"/>
      <c r="AA933" s="37"/>
      <c r="AB933" s="37"/>
      <c r="AC933" s="37"/>
      <c r="AD933" s="37"/>
      <c r="AE933" s="37"/>
      <c r="AR933" s="189" t="s">
        <v>239</v>
      </c>
      <c r="AT933" s="189" t="s">
        <v>235</v>
      </c>
      <c r="AU933" s="189" t="s">
        <v>88</v>
      </c>
      <c r="AY933" s="19" t="s">
        <v>233</v>
      </c>
      <c r="BE933" s="190">
        <f>IF(N933="základní",J933,0)</f>
        <v>0</v>
      </c>
      <c r="BF933" s="190">
        <f>IF(N933="snížená",J933,0)</f>
        <v>0</v>
      </c>
      <c r="BG933" s="190">
        <f>IF(N933="zákl. přenesená",J933,0)</f>
        <v>0</v>
      </c>
      <c r="BH933" s="190">
        <f>IF(N933="sníž. přenesená",J933,0)</f>
        <v>0</v>
      </c>
      <c r="BI933" s="190">
        <f>IF(N933="nulová",J933,0)</f>
        <v>0</v>
      </c>
      <c r="BJ933" s="19" t="s">
        <v>86</v>
      </c>
      <c r="BK933" s="190">
        <f>ROUND(I933*H933,2)</f>
        <v>0</v>
      </c>
      <c r="BL933" s="19" t="s">
        <v>239</v>
      </c>
      <c r="BM933" s="189" t="s">
        <v>1064</v>
      </c>
    </row>
    <row r="934" spans="1:65" s="2" customFormat="1">
      <c r="A934" s="37"/>
      <c r="B934" s="38"/>
      <c r="C934" s="39"/>
      <c r="D934" s="191" t="s">
        <v>241</v>
      </c>
      <c r="E934" s="39"/>
      <c r="F934" s="192" t="s">
        <v>1065</v>
      </c>
      <c r="G934" s="39"/>
      <c r="H934" s="39"/>
      <c r="I934" s="193"/>
      <c r="J934" s="39"/>
      <c r="K934" s="39"/>
      <c r="L934" s="42"/>
      <c r="M934" s="194"/>
      <c r="N934" s="195"/>
      <c r="O934" s="67"/>
      <c r="P934" s="67"/>
      <c r="Q934" s="67"/>
      <c r="R934" s="67"/>
      <c r="S934" s="67"/>
      <c r="T934" s="68"/>
      <c r="U934" s="37"/>
      <c r="V934" s="37"/>
      <c r="W934" s="37"/>
      <c r="X934" s="37"/>
      <c r="Y934" s="37"/>
      <c r="Z934" s="37"/>
      <c r="AA934" s="37"/>
      <c r="AB934" s="37"/>
      <c r="AC934" s="37"/>
      <c r="AD934" s="37"/>
      <c r="AE934" s="37"/>
      <c r="AT934" s="19" t="s">
        <v>241</v>
      </c>
      <c r="AU934" s="19" t="s">
        <v>88</v>
      </c>
    </row>
    <row r="935" spans="1:65" s="13" customFormat="1">
      <c r="B935" s="196"/>
      <c r="C935" s="197"/>
      <c r="D935" s="198" t="s">
        <v>243</v>
      </c>
      <c r="E935" s="199" t="s">
        <v>32</v>
      </c>
      <c r="F935" s="200" t="s">
        <v>244</v>
      </c>
      <c r="G935" s="197"/>
      <c r="H935" s="199" t="s">
        <v>32</v>
      </c>
      <c r="I935" s="201"/>
      <c r="J935" s="197"/>
      <c r="K935" s="197"/>
      <c r="L935" s="202"/>
      <c r="M935" s="203"/>
      <c r="N935" s="204"/>
      <c r="O935" s="204"/>
      <c r="P935" s="204"/>
      <c r="Q935" s="204"/>
      <c r="R935" s="204"/>
      <c r="S935" s="204"/>
      <c r="T935" s="205"/>
      <c r="AT935" s="206" t="s">
        <v>243</v>
      </c>
      <c r="AU935" s="206" t="s">
        <v>88</v>
      </c>
      <c r="AV935" s="13" t="s">
        <v>86</v>
      </c>
      <c r="AW935" s="13" t="s">
        <v>39</v>
      </c>
      <c r="AX935" s="13" t="s">
        <v>78</v>
      </c>
      <c r="AY935" s="206" t="s">
        <v>233</v>
      </c>
    </row>
    <row r="936" spans="1:65" s="13" customFormat="1">
      <c r="B936" s="196"/>
      <c r="C936" s="197"/>
      <c r="D936" s="198" t="s">
        <v>243</v>
      </c>
      <c r="E936" s="199" t="s">
        <v>32</v>
      </c>
      <c r="F936" s="200" t="s">
        <v>1034</v>
      </c>
      <c r="G936" s="197"/>
      <c r="H936" s="199" t="s">
        <v>32</v>
      </c>
      <c r="I936" s="201"/>
      <c r="J936" s="197"/>
      <c r="K936" s="197"/>
      <c r="L936" s="202"/>
      <c r="M936" s="203"/>
      <c r="N936" s="204"/>
      <c r="O936" s="204"/>
      <c r="P936" s="204"/>
      <c r="Q936" s="204"/>
      <c r="R936" s="204"/>
      <c r="S936" s="204"/>
      <c r="T936" s="205"/>
      <c r="AT936" s="206" t="s">
        <v>243</v>
      </c>
      <c r="AU936" s="206" t="s">
        <v>88</v>
      </c>
      <c r="AV936" s="13" t="s">
        <v>86</v>
      </c>
      <c r="AW936" s="13" t="s">
        <v>39</v>
      </c>
      <c r="AX936" s="13" t="s">
        <v>78</v>
      </c>
      <c r="AY936" s="206" t="s">
        <v>233</v>
      </c>
    </row>
    <row r="937" spans="1:65" s="14" customFormat="1">
      <c r="B937" s="207"/>
      <c r="C937" s="208"/>
      <c r="D937" s="198" t="s">
        <v>243</v>
      </c>
      <c r="E937" s="209" t="s">
        <v>32</v>
      </c>
      <c r="F937" s="210" t="s">
        <v>1035</v>
      </c>
      <c r="G937" s="208"/>
      <c r="H937" s="211">
        <v>8</v>
      </c>
      <c r="I937" s="212"/>
      <c r="J937" s="208"/>
      <c r="K937" s="208"/>
      <c r="L937" s="213"/>
      <c r="M937" s="214"/>
      <c r="N937" s="215"/>
      <c r="O937" s="215"/>
      <c r="P937" s="215"/>
      <c r="Q937" s="215"/>
      <c r="R937" s="215"/>
      <c r="S937" s="215"/>
      <c r="T937" s="216"/>
      <c r="AT937" s="217" t="s">
        <v>243</v>
      </c>
      <c r="AU937" s="217" t="s">
        <v>88</v>
      </c>
      <c r="AV937" s="14" t="s">
        <v>88</v>
      </c>
      <c r="AW937" s="14" t="s">
        <v>39</v>
      </c>
      <c r="AX937" s="14" t="s">
        <v>78</v>
      </c>
      <c r="AY937" s="217" t="s">
        <v>233</v>
      </c>
    </row>
    <row r="938" spans="1:65" s="15" customFormat="1">
      <c r="B938" s="218"/>
      <c r="C938" s="219"/>
      <c r="D938" s="198" t="s">
        <v>243</v>
      </c>
      <c r="E938" s="220" t="s">
        <v>32</v>
      </c>
      <c r="F938" s="221" t="s">
        <v>245</v>
      </c>
      <c r="G938" s="219"/>
      <c r="H938" s="222">
        <v>8</v>
      </c>
      <c r="I938" s="223"/>
      <c r="J938" s="219"/>
      <c r="K938" s="219"/>
      <c r="L938" s="224"/>
      <c r="M938" s="225"/>
      <c r="N938" s="226"/>
      <c r="O938" s="226"/>
      <c r="P938" s="226"/>
      <c r="Q938" s="226"/>
      <c r="R938" s="226"/>
      <c r="S938" s="226"/>
      <c r="T938" s="227"/>
      <c r="AT938" s="228" t="s">
        <v>243</v>
      </c>
      <c r="AU938" s="228" t="s">
        <v>88</v>
      </c>
      <c r="AV938" s="15" t="s">
        <v>239</v>
      </c>
      <c r="AW938" s="15" t="s">
        <v>39</v>
      </c>
      <c r="AX938" s="15" t="s">
        <v>86</v>
      </c>
      <c r="AY938" s="228" t="s">
        <v>233</v>
      </c>
    </row>
    <row r="939" spans="1:65" s="2" customFormat="1" ht="33" customHeight="1">
      <c r="A939" s="37"/>
      <c r="B939" s="38"/>
      <c r="C939" s="178" t="s">
        <v>1066</v>
      </c>
      <c r="D939" s="178" t="s">
        <v>235</v>
      </c>
      <c r="E939" s="179" t="s">
        <v>1067</v>
      </c>
      <c r="F939" s="180" t="s">
        <v>1068</v>
      </c>
      <c r="G939" s="181" t="s">
        <v>94</v>
      </c>
      <c r="H939" s="182">
        <v>8</v>
      </c>
      <c r="I939" s="183"/>
      <c r="J939" s="184">
        <f>ROUND(I939*H939,2)</f>
        <v>0</v>
      </c>
      <c r="K939" s="180" t="s">
        <v>238</v>
      </c>
      <c r="L939" s="42"/>
      <c r="M939" s="185" t="s">
        <v>32</v>
      </c>
      <c r="N939" s="186" t="s">
        <v>49</v>
      </c>
      <c r="O939" s="67"/>
      <c r="P939" s="187">
        <f>O939*H939</f>
        <v>0</v>
      </c>
      <c r="Q939" s="187">
        <v>1.5299999999999999E-3</v>
      </c>
      <c r="R939" s="187">
        <f>Q939*H939</f>
        <v>1.2239999999999999E-2</v>
      </c>
      <c r="S939" s="187">
        <v>0</v>
      </c>
      <c r="T939" s="188">
        <f>S939*H939</f>
        <v>0</v>
      </c>
      <c r="U939" s="37"/>
      <c r="V939" s="37"/>
      <c r="W939" s="37"/>
      <c r="X939" s="37"/>
      <c r="Y939" s="37"/>
      <c r="Z939" s="37"/>
      <c r="AA939" s="37"/>
      <c r="AB939" s="37"/>
      <c r="AC939" s="37"/>
      <c r="AD939" s="37"/>
      <c r="AE939" s="37"/>
      <c r="AR939" s="189" t="s">
        <v>239</v>
      </c>
      <c r="AT939" s="189" t="s">
        <v>235</v>
      </c>
      <c r="AU939" s="189" t="s">
        <v>88</v>
      </c>
      <c r="AY939" s="19" t="s">
        <v>233</v>
      </c>
      <c r="BE939" s="190">
        <f>IF(N939="základní",J939,0)</f>
        <v>0</v>
      </c>
      <c r="BF939" s="190">
        <f>IF(N939="snížená",J939,0)</f>
        <v>0</v>
      </c>
      <c r="BG939" s="190">
        <f>IF(N939="zákl. přenesená",J939,0)</f>
        <v>0</v>
      </c>
      <c r="BH939" s="190">
        <f>IF(N939="sníž. přenesená",J939,0)</f>
        <v>0</v>
      </c>
      <c r="BI939" s="190">
        <f>IF(N939="nulová",J939,0)</f>
        <v>0</v>
      </c>
      <c r="BJ939" s="19" t="s">
        <v>86</v>
      </c>
      <c r="BK939" s="190">
        <f>ROUND(I939*H939,2)</f>
        <v>0</v>
      </c>
      <c r="BL939" s="19" t="s">
        <v>239</v>
      </c>
      <c r="BM939" s="189" t="s">
        <v>1069</v>
      </c>
    </row>
    <row r="940" spans="1:65" s="2" customFormat="1">
      <c r="A940" s="37"/>
      <c r="B940" s="38"/>
      <c r="C940" s="39"/>
      <c r="D940" s="191" t="s">
        <v>241</v>
      </c>
      <c r="E940" s="39"/>
      <c r="F940" s="192" t="s">
        <v>1070</v>
      </c>
      <c r="G940" s="39"/>
      <c r="H940" s="39"/>
      <c r="I940" s="193"/>
      <c r="J940" s="39"/>
      <c r="K940" s="39"/>
      <c r="L940" s="42"/>
      <c r="M940" s="194"/>
      <c r="N940" s="195"/>
      <c r="O940" s="67"/>
      <c r="P940" s="67"/>
      <c r="Q940" s="67"/>
      <c r="R940" s="67"/>
      <c r="S940" s="67"/>
      <c r="T940" s="68"/>
      <c r="U940" s="37"/>
      <c r="V940" s="37"/>
      <c r="W940" s="37"/>
      <c r="X940" s="37"/>
      <c r="Y940" s="37"/>
      <c r="Z940" s="37"/>
      <c r="AA940" s="37"/>
      <c r="AB940" s="37"/>
      <c r="AC940" s="37"/>
      <c r="AD940" s="37"/>
      <c r="AE940" s="37"/>
      <c r="AT940" s="19" t="s">
        <v>241</v>
      </c>
      <c r="AU940" s="19" t="s">
        <v>88</v>
      </c>
    </row>
    <row r="941" spans="1:65" s="13" customFormat="1">
      <c r="B941" s="196"/>
      <c r="C941" s="197"/>
      <c r="D941" s="198" t="s">
        <v>243</v>
      </c>
      <c r="E941" s="199" t="s">
        <v>32</v>
      </c>
      <c r="F941" s="200" t="s">
        <v>244</v>
      </c>
      <c r="G941" s="197"/>
      <c r="H941" s="199" t="s">
        <v>32</v>
      </c>
      <c r="I941" s="201"/>
      <c r="J941" s="197"/>
      <c r="K941" s="197"/>
      <c r="L941" s="202"/>
      <c r="M941" s="203"/>
      <c r="N941" s="204"/>
      <c r="O941" s="204"/>
      <c r="P941" s="204"/>
      <c r="Q941" s="204"/>
      <c r="R941" s="204"/>
      <c r="S941" s="204"/>
      <c r="T941" s="205"/>
      <c r="AT941" s="206" t="s">
        <v>243</v>
      </c>
      <c r="AU941" s="206" t="s">
        <v>88</v>
      </c>
      <c r="AV941" s="13" t="s">
        <v>86</v>
      </c>
      <c r="AW941" s="13" t="s">
        <v>39</v>
      </c>
      <c r="AX941" s="13" t="s">
        <v>78</v>
      </c>
      <c r="AY941" s="206" t="s">
        <v>233</v>
      </c>
    </row>
    <row r="942" spans="1:65" s="13" customFormat="1">
      <c r="B942" s="196"/>
      <c r="C942" s="197"/>
      <c r="D942" s="198" t="s">
        <v>243</v>
      </c>
      <c r="E942" s="199" t="s">
        <v>32</v>
      </c>
      <c r="F942" s="200" t="s">
        <v>1034</v>
      </c>
      <c r="G942" s="197"/>
      <c r="H942" s="199" t="s">
        <v>32</v>
      </c>
      <c r="I942" s="201"/>
      <c r="J942" s="197"/>
      <c r="K942" s="197"/>
      <c r="L942" s="202"/>
      <c r="M942" s="203"/>
      <c r="N942" s="204"/>
      <c r="O942" s="204"/>
      <c r="P942" s="204"/>
      <c r="Q942" s="204"/>
      <c r="R942" s="204"/>
      <c r="S942" s="204"/>
      <c r="T942" s="205"/>
      <c r="AT942" s="206" t="s">
        <v>243</v>
      </c>
      <c r="AU942" s="206" t="s">
        <v>88</v>
      </c>
      <c r="AV942" s="13" t="s">
        <v>86</v>
      </c>
      <c r="AW942" s="13" t="s">
        <v>39</v>
      </c>
      <c r="AX942" s="13" t="s">
        <v>78</v>
      </c>
      <c r="AY942" s="206" t="s">
        <v>233</v>
      </c>
    </row>
    <row r="943" spans="1:65" s="14" customFormat="1">
      <c r="B943" s="207"/>
      <c r="C943" s="208"/>
      <c r="D943" s="198" t="s">
        <v>243</v>
      </c>
      <c r="E943" s="209" t="s">
        <v>32</v>
      </c>
      <c r="F943" s="210" t="s">
        <v>1035</v>
      </c>
      <c r="G943" s="208"/>
      <c r="H943" s="211">
        <v>8</v>
      </c>
      <c r="I943" s="212"/>
      <c r="J943" s="208"/>
      <c r="K943" s="208"/>
      <c r="L943" s="213"/>
      <c r="M943" s="214"/>
      <c r="N943" s="215"/>
      <c r="O943" s="215"/>
      <c r="P943" s="215"/>
      <c r="Q943" s="215"/>
      <c r="R943" s="215"/>
      <c r="S943" s="215"/>
      <c r="T943" s="216"/>
      <c r="AT943" s="217" t="s">
        <v>243</v>
      </c>
      <c r="AU943" s="217" t="s">
        <v>88</v>
      </c>
      <c r="AV943" s="14" t="s">
        <v>88</v>
      </c>
      <c r="AW943" s="14" t="s">
        <v>39</v>
      </c>
      <c r="AX943" s="14" t="s">
        <v>78</v>
      </c>
      <c r="AY943" s="217" t="s">
        <v>233</v>
      </c>
    </row>
    <row r="944" spans="1:65" s="15" customFormat="1">
      <c r="B944" s="218"/>
      <c r="C944" s="219"/>
      <c r="D944" s="198" t="s">
        <v>243</v>
      </c>
      <c r="E944" s="220" t="s">
        <v>32</v>
      </c>
      <c r="F944" s="221" t="s">
        <v>245</v>
      </c>
      <c r="G944" s="219"/>
      <c r="H944" s="222">
        <v>8</v>
      </c>
      <c r="I944" s="223"/>
      <c r="J944" s="219"/>
      <c r="K944" s="219"/>
      <c r="L944" s="224"/>
      <c r="M944" s="225"/>
      <c r="N944" s="226"/>
      <c r="O944" s="226"/>
      <c r="P944" s="226"/>
      <c r="Q944" s="226"/>
      <c r="R944" s="226"/>
      <c r="S944" s="226"/>
      <c r="T944" s="227"/>
      <c r="AT944" s="228" t="s">
        <v>243</v>
      </c>
      <c r="AU944" s="228" t="s">
        <v>88</v>
      </c>
      <c r="AV944" s="15" t="s">
        <v>239</v>
      </c>
      <c r="AW944" s="15" t="s">
        <v>39</v>
      </c>
      <c r="AX944" s="15" t="s">
        <v>86</v>
      </c>
      <c r="AY944" s="228" t="s">
        <v>233</v>
      </c>
    </row>
    <row r="945" spans="1:65" s="2" customFormat="1" ht="24.15" customHeight="1">
      <c r="A945" s="37"/>
      <c r="B945" s="38"/>
      <c r="C945" s="178" t="s">
        <v>1071</v>
      </c>
      <c r="D945" s="178" t="s">
        <v>235</v>
      </c>
      <c r="E945" s="179" t="s">
        <v>1072</v>
      </c>
      <c r="F945" s="180" t="s">
        <v>1073</v>
      </c>
      <c r="G945" s="181" t="s">
        <v>94</v>
      </c>
      <c r="H945" s="182">
        <v>8</v>
      </c>
      <c r="I945" s="183"/>
      <c r="J945" s="184">
        <f>ROUND(I945*H945,2)</f>
        <v>0</v>
      </c>
      <c r="K945" s="180" t="s">
        <v>238</v>
      </c>
      <c r="L945" s="42"/>
      <c r="M945" s="185" t="s">
        <v>32</v>
      </c>
      <c r="N945" s="186" t="s">
        <v>49</v>
      </c>
      <c r="O945" s="67"/>
      <c r="P945" s="187">
        <f>O945*H945</f>
        <v>0</v>
      </c>
      <c r="Q945" s="187">
        <v>2.0999999999999999E-3</v>
      </c>
      <c r="R945" s="187">
        <f>Q945*H945</f>
        <v>1.6799999999999999E-2</v>
      </c>
      <c r="S945" s="187">
        <v>0</v>
      </c>
      <c r="T945" s="188">
        <f>S945*H945</f>
        <v>0</v>
      </c>
      <c r="U945" s="37"/>
      <c r="V945" s="37"/>
      <c r="W945" s="37"/>
      <c r="X945" s="37"/>
      <c r="Y945" s="37"/>
      <c r="Z945" s="37"/>
      <c r="AA945" s="37"/>
      <c r="AB945" s="37"/>
      <c r="AC945" s="37"/>
      <c r="AD945" s="37"/>
      <c r="AE945" s="37"/>
      <c r="AR945" s="189" t="s">
        <v>239</v>
      </c>
      <c r="AT945" s="189" t="s">
        <v>235</v>
      </c>
      <c r="AU945" s="189" t="s">
        <v>88</v>
      </c>
      <c r="AY945" s="19" t="s">
        <v>233</v>
      </c>
      <c r="BE945" s="190">
        <f>IF(N945="základní",J945,0)</f>
        <v>0</v>
      </c>
      <c r="BF945" s="190">
        <f>IF(N945="snížená",J945,0)</f>
        <v>0</v>
      </c>
      <c r="BG945" s="190">
        <f>IF(N945="zákl. přenesená",J945,0)</f>
        <v>0</v>
      </c>
      <c r="BH945" s="190">
        <f>IF(N945="sníž. přenesená",J945,0)</f>
        <v>0</v>
      </c>
      <c r="BI945" s="190">
        <f>IF(N945="nulová",J945,0)</f>
        <v>0</v>
      </c>
      <c r="BJ945" s="19" t="s">
        <v>86</v>
      </c>
      <c r="BK945" s="190">
        <f>ROUND(I945*H945,2)</f>
        <v>0</v>
      </c>
      <c r="BL945" s="19" t="s">
        <v>239</v>
      </c>
      <c r="BM945" s="189" t="s">
        <v>1074</v>
      </c>
    </row>
    <row r="946" spans="1:65" s="2" customFormat="1">
      <c r="A946" s="37"/>
      <c r="B946" s="38"/>
      <c r="C946" s="39"/>
      <c r="D946" s="191" t="s">
        <v>241</v>
      </c>
      <c r="E946" s="39"/>
      <c r="F946" s="192" t="s">
        <v>1075</v>
      </c>
      <c r="G946" s="39"/>
      <c r="H946" s="39"/>
      <c r="I946" s="193"/>
      <c r="J946" s="39"/>
      <c r="K946" s="39"/>
      <c r="L946" s="42"/>
      <c r="M946" s="194"/>
      <c r="N946" s="195"/>
      <c r="O946" s="67"/>
      <c r="P946" s="67"/>
      <c r="Q946" s="67"/>
      <c r="R946" s="67"/>
      <c r="S946" s="67"/>
      <c r="T946" s="68"/>
      <c r="U946" s="37"/>
      <c r="V946" s="37"/>
      <c r="W946" s="37"/>
      <c r="X946" s="37"/>
      <c r="Y946" s="37"/>
      <c r="Z946" s="37"/>
      <c r="AA946" s="37"/>
      <c r="AB946" s="37"/>
      <c r="AC946" s="37"/>
      <c r="AD946" s="37"/>
      <c r="AE946" s="37"/>
      <c r="AT946" s="19" t="s">
        <v>241</v>
      </c>
      <c r="AU946" s="19" t="s">
        <v>88</v>
      </c>
    </row>
    <row r="947" spans="1:65" s="13" customFormat="1">
      <c r="B947" s="196"/>
      <c r="C947" s="197"/>
      <c r="D947" s="198" t="s">
        <v>243</v>
      </c>
      <c r="E947" s="199" t="s">
        <v>32</v>
      </c>
      <c r="F947" s="200" t="s">
        <v>244</v>
      </c>
      <c r="G947" s="197"/>
      <c r="H947" s="199" t="s">
        <v>32</v>
      </c>
      <c r="I947" s="201"/>
      <c r="J947" s="197"/>
      <c r="K947" s="197"/>
      <c r="L947" s="202"/>
      <c r="M947" s="203"/>
      <c r="N947" s="204"/>
      <c r="O947" s="204"/>
      <c r="P947" s="204"/>
      <c r="Q947" s="204"/>
      <c r="R947" s="204"/>
      <c r="S947" s="204"/>
      <c r="T947" s="205"/>
      <c r="AT947" s="206" t="s">
        <v>243</v>
      </c>
      <c r="AU947" s="206" t="s">
        <v>88</v>
      </c>
      <c r="AV947" s="13" t="s">
        <v>86</v>
      </c>
      <c r="AW947" s="13" t="s">
        <v>39</v>
      </c>
      <c r="AX947" s="13" t="s">
        <v>78</v>
      </c>
      <c r="AY947" s="206" t="s">
        <v>233</v>
      </c>
    </row>
    <row r="948" spans="1:65" s="13" customFormat="1">
      <c r="B948" s="196"/>
      <c r="C948" s="197"/>
      <c r="D948" s="198" t="s">
        <v>243</v>
      </c>
      <c r="E948" s="199" t="s">
        <v>32</v>
      </c>
      <c r="F948" s="200" t="s">
        <v>1034</v>
      </c>
      <c r="G948" s="197"/>
      <c r="H948" s="199" t="s">
        <v>32</v>
      </c>
      <c r="I948" s="201"/>
      <c r="J948" s="197"/>
      <c r="K948" s="197"/>
      <c r="L948" s="202"/>
      <c r="M948" s="203"/>
      <c r="N948" s="204"/>
      <c r="O948" s="204"/>
      <c r="P948" s="204"/>
      <c r="Q948" s="204"/>
      <c r="R948" s="204"/>
      <c r="S948" s="204"/>
      <c r="T948" s="205"/>
      <c r="AT948" s="206" t="s">
        <v>243</v>
      </c>
      <c r="AU948" s="206" t="s">
        <v>88</v>
      </c>
      <c r="AV948" s="13" t="s">
        <v>86</v>
      </c>
      <c r="AW948" s="13" t="s">
        <v>39</v>
      </c>
      <c r="AX948" s="13" t="s">
        <v>78</v>
      </c>
      <c r="AY948" s="206" t="s">
        <v>233</v>
      </c>
    </row>
    <row r="949" spans="1:65" s="14" customFormat="1">
      <c r="B949" s="207"/>
      <c r="C949" s="208"/>
      <c r="D949" s="198" t="s">
        <v>243</v>
      </c>
      <c r="E949" s="209" t="s">
        <v>32</v>
      </c>
      <c r="F949" s="210" t="s">
        <v>1035</v>
      </c>
      <c r="G949" s="208"/>
      <c r="H949" s="211">
        <v>8</v>
      </c>
      <c r="I949" s="212"/>
      <c r="J949" s="208"/>
      <c r="K949" s="208"/>
      <c r="L949" s="213"/>
      <c r="M949" s="214"/>
      <c r="N949" s="215"/>
      <c r="O949" s="215"/>
      <c r="P949" s="215"/>
      <c r="Q949" s="215"/>
      <c r="R949" s="215"/>
      <c r="S949" s="215"/>
      <c r="T949" s="216"/>
      <c r="AT949" s="217" t="s">
        <v>243</v>
      </c>
      <c r="AU949" s="217" t="s">
        <v>88</v>
      </c>
      <c r="AV949" s="14" t="s">
        <v>88</v>
      </c>
      <c r="AW949" s="14" t="s">
        <v>39</v>
      </c>
      <c r="AX949" s="14" t="s">
        <v>78</v>
      </c>
      <c r="AY949" s="217" t="s">
        <v>233</v>
      </c>
    </row>
    <row r="950" spans="1:65" s="15" customFormat="1">
      <c r="B950" s="218"/>
      <c r="C950" s="219"/>
      <c r="D950" s="198" t="s">
        <v>243</v>
      </c>
      <c r="E950" s="220" t="s">
        <v>32</v>
      </c>
      <c r="F950" s="221" t="s">
        <v>245</v>
      </c>
      <c r="G950" s="219"/>
      <c r="H950" s="222">
        <v>8</v>
      </c>
      <c r="I950" s="223"/>
      <c r="J950" s="219"/>
      <c r="K950" s="219"/>
      <c r="L950" s="224"/>
      <c r="M950" s="225"/>
      <c r="N950" s="226"/>
      <c r="O950" s="226"/>
      <c r="P950" s="226"/>
      <c r="Q950" s="226"/>
      <c r="R950" s="226"/>
      <c r="S950" s="226"/>
      <c r="T950" s="227"/>
      <c r="AT950" s="228" t="s">
        <v>243</v>
      </c>
      <c r="AU950" s="228" t="s">
        <v>88</v>
      </c>
      <c r="AV950" s="15" t="s">
        <v>239</v>
      </c>
      <c r="AW950" s="15" t="s">
        <v>39</v>
      </c>
      <c r="AX950" s="15" t="s">
        <v>86</v>
      </c>
      <c r="AY950" s="228" t="s">
        <v>233</v>
      </c>
    </row>
    <row r="951" spans="1:65" s="12" customFormat="1" ht="22.8" customHeight="1">
      <c r="B951" s="162"/>
      <c r="C951" s="163"/>
      <c r="D951" s="164" t="s">
        <v>77</v>
      </c>
      <c r="E951" s="176" t="s">
        <v>1076</v>
      </c>
      <c r="F951" s="176" t="s">
        <v>1077</v>
      </c>
      <c r="G951" s="163"/>
      <c r="H951" s="163"/>
      <c r="I951" s="166"/>
      <c r="J951" s="177">
        <f>BK951</f>
        <v>0</v>
      </c>
      <c r="K951" s="163"/>
      <c r="L951" s="168"/>
      <c r="M951" s="169"/>
      <c r="N951" s="170"/>
      <c r="O951" s="170"/>
      <c r="P951" s="171">
        <f>SUM(P952:P1023)</f>
        <v>0</v>
      </c>
      <c r="Q951" s="170"/>
      <c r="R951" s="171">
        <f>SUM(R952:R1023)</f>
        <v>0</v>
      </c>
      <c r="S951" s="170"/>
      <c r="T951" s="172">
        <f>SUM(T952:T1023)</f>
        <v>0</v>
      </c>
      <c r="AR951" s="173" t="s">
        <v>86</v>
      </c>
      <c r="AT951" s="174" t="s">
        <v>77</v>
      </c>
      <c r="AU951" s="174" t="s">
        <v>86</v>
      </c>
      <c r="AY951" s="173" t="s">
        <v>233</v>
      </c>
      <c r="BK951" s="175">
        <f>SUM(BK952:BK1023)</f>
        <v>0</v>
      </c>
    </row>
    <row r="952" spans="1:65" s="2" customFormat="1" ht="37.799999999999997" customHeight="1">
      <c r="A952" s="37"/>
      <c r="B952" s="38"/>
      <c r="C952" s="178" t="s">
        <v>1078</v>
      </c>
      <c r="D952" s="178" t="s">
        <v>235</v>
      </c>
      <c r="E952" s="179" t="s">
        <v>1079</v>
      </c>
      <c r="F952" s="180" t="s">
        <v>1080</v>
      </c>
      <c r="G952" s="181" t="s">
        <v>1081</v>
      </c>
      <c r="H952" s="182">
        <v>187.46899999999999</v>
      </c>
      <c r="I952" s="183"/>
      <c r="J952" s="184">
        <f>ROUND(I952*H952,2)</f>
        <v>0</v>
      </c>
      <c r="K952" s="180" t="s">
        <v>238</v>
      </c>
      <c r="L952" s="42"/>
      <c r="M952" s="185" t="s">
        <v>32</v>
      </c>
      <c r="N952" s="186" t="s">
        <v>49</v>
      </c>
      <c r="O952" s="67"/>
      <c r="P952" s="187">
        <f>O952*H952</f>
        <v>0</v>
      </c>
      <c r="Q952" s="187">
        <v>0</v>
      </c>
      <c r="R952" s="187">
        <f>Q952*H952</f>
        <v>0</v>
      </c>
      <c r="S952" s="187">
        <v>0</v>
      </c>
      <c r="T952" s="188">
        <f>S952*H952</f>
        <v>0</v>
      </c>
      <c r="U952" s="37"/>
      <c r="V952" s="37"/>
      <c r="W952" s="37"/>
      <c r="X952" s="37"/>
      <c r="Y952" s="37"/>
      <c r="Z952" s="37"/>
      <c r="AA952" s="37"/>
      <c r="AB952" s="37"/>
      <c r="AC952" s="37"/>
      <c r="AD952" s="37"/>
      <c r="AE952" s="37"/>
      <c r="AR952" s="189" t="s">
        <v>239</v>
      </c>
      <c r="AT952" s="189" t="s">
        <v>235</v>
      </c>
      <c r="AU952" s="189" t="s">
        <v>88</v>
      </c>
      <c r="AY952" s="19" t="s">
        <v>233</v>
      </c>
      <c r="BE952" s="190">
        <f>IF(N952="základní",J952,0)</f>
        <v>0</v>
      </c>
      <c r="BF952" s="190">
        <f>IF(N952="snížená",J952,0)</f>
        <v>0</v>
      </c>
      <c r="BG952" s="190">
        <f>IF(N952="zákl. přenesená",J952,0)</f>
        <v>0</v>
      </c>
      <c r="BH952" s="190">
        <f>IF(N952="sníž. přenesená",J952,0)</f>
        <v>0</v>
      </c>
      <c r="BI952" s="190">
        <f>IF(N952="nulová",J952,0)</f>
        <v>0</v>
      </c>
      <c r="BJ952" s="19" t="s">
        <v>86</v>
      </c>
      <c r="BK952" s="190">
        <f>ROUND(I952*H952,2)</f>
        <v>0</v>
      </c>
      <c r="BL952" s="19" t="s">
        <v>239</v>
      </c>
      <c r="BM952" s="189" t="s">
        <v>1082</v>
      </c>
    </row>
    <row r="953" spans="1:65" s="2" customFormat="1">
      <c r="A953" s="37"/>
      <c r="B953" s="38"/>
      <c r="C953" s="39"/>
      <c r="D953" s="191" t="s">
        <v>241</v>
      </c>
      <c r="E953" s="39"/>
      <c r="F953" s="192" t="s">
        <v>1083</v>
      </c>
      <c r="G953" s="39"/>
      <c r="H953" s="39"/>
      <c r="I953" s="193"/>
      <c r="J953" s="39"/>
      <c r="K953" s="39"/>
      <c r="L953" s="42"/>
      <c r="M953" s="194"/>
      <c r="N953" s="195"/>
      <c r="O953" s="67"/>
      <c r="P953" s="67"/>
      <c r="Q953" s="67"/>
      <c r="R953" s="67"/>
      <c r="S953" s="67"/>
      <c r="T953" s="68"/>
      <c r="U953" s="37"/>
      <c r="V953" s="37"/>
      <c r="W953" s="37"/>
      <c r="X953" s="37"/>
      <c r="Y953" s="37"/>
      <c r="Z953" s="37"/>
      <c r="AA953" s="37"/>
      <c r="AB953" s="37"/>
      <c r="AC953" s="37"/>
      <c r="AD953" s="37"/>
      <c r="AE953" s="37"/>
      <c r="AT953" s="19" t="s">
        <v>241</v>
      </c>
      <c r="AU953" s="19" t="s">
        <v>88</v>
      </c>
    </row>
    <row r="954" spans="1:65" s="14" customFormat="1">
      <c r="B954" s="207"/>
      <c r="C954" s="208"/>
      <c r="D954" s="198" t="s">
        <v>243</v>
      </c>
      <c r="E954" s="209" t="s">
        <v>32</v>
      </c>
      <c r="F954" s="210" t="s">
        <v>1084</v>
      </c>
      <c r="G954" s="208"/>
      <c r="H954" s="211">
        <v>165.12</v>
      </c>
      <c r="I954" s="212"/>
      <c r="J954" s="208"/>
      <c r="K954" s="208"/>
      <c r="L954" s="213"/>
      <c r="M954" s="214"/>
      <c r="N954" s="215"/>
      <c r="O954" s="215"/>
      <c r="P954" s="215"/>
      <c r="Q954" s="215"/>
      <c r="R954" s="215"/>
      <c r="S954" s="215"/>
      <c r="T954" s="216"/>
      <c r="AT954" s="217" t="s">
        <v>243</v>
      </c>
      <c r="AU954" s="217" t="s">
        <v>88</v>
      </c>
      <c r="AV954" s="14" t="s">
        <v>88</v>
      </c>
      <c r="AW954" s="14" t="s">
        <v>39</v>
      </c>
      <c r="AX954" s="14" t="s">
        <v>78</v>
      </c>
      <c r="AY954" s="217" t="s">
        <v>233</v>
      </c>
    </row>
    <row r="955" spans="1:65" s="14" customFormat="1">
      <c r="B955" s="207"/>
      <c r="C955" s="208"/>
      <c r="D955" s="198" t="s">
        <v>243</v>
      </c>
      <c r="E955" s="209" t="s">
        <v>32</v>
      </c>
      <c r="F955" s="210" t="s">
        <v>1085</v>
      </c>
      <c r="G955" s="208"/>
      <c r="H955" s="211">
        <v>7.74</v>
      </c>
      <c r="I955" s="212"/>
      <c r="J955" s="208"/>
      <c r="K955" s="208"/>
      <c r="L955" s="213"/>
      <c r="M955" s="214"/>
      <c r="N955" s="215"/>
      <c r="O955" s="215"/>
      <c r="P955" s="215"/>
      <c r="Q955" s="215"/>
      <c r="R955" s="215"/>
      <c r="S955" s="215"/>
      <c r="T955" s="216"/>
      <c r="AT955" s="217" t="s">
        <v>243</v>
      </c>
      <c r="AU955" s="217" t="s">
        <v>88</v>
      </c>
      <c r="AV955" s="14" t="s">
        <v>88</v>
      </c>
      <c r="AW955" s="14" t="s">
        <v>39</v>
      </c>
      <c r="AX955" s="14" t="s">
        <v>78</v>
      </c>
      <c r="AY955" s="217" t="s">
        <v>233</v>
      </c>
    </row>
    <row r="956" spans="1:65" s="14" customFormat="1">
      <c r="B956" s="207"/>
      <c r="C956" s="208"/>
      <c r="D956" s="198" t="s">
        <v>243</v>
      </c>
      <c r="E956" s="209" t="s">
        <v>32</v>
      </c>
      <c r="F956" s="210" t="s">
        <v>1086</v>
      </c>
      <c r="G956" s="208"/>
      <c r="H956" s="211">
        <v>14.609</v>
      </c>
      <c r="I956" s="212"/>
      <c r="J956" s="208"/>
      <c r="K956" s="208"/>
      <c r="L956" s="213"/>
      <c r="M956" s="214"/>
      <c r="N956" s="215"/>
      <c r="O956" s="215"/>
      <c r="P956" s="215"/>
      <c r="Q956" s="215"/>
      <c r="R956" s="215"/>
      <c r="S956" s="215"/>
      <c r="T956" s="216"/>
      <c r="AT956" s="217" t="s">
        <v>243</v>
      </c>
      <c r="AU956" s="217" t="s">
        <v>88</v>
      </c>
      <c r="AV956" s="14" t="s">
        <v>88</v>
      </c>
      <c r="AW956" s="14" t="s">
        <v>39</v>
      </c>
      <c r="AX956" s="14" t="s">
        <v>78</v>
      </c>
      <c r="AY956" s="217" t="s">
        <v>233</v>
      </c>
    </row>
    <row r="957" spans="1:65" s="15" customFormat="1">
      <c r="B957" s="218"/>
      <c r="C957" s="219"/>
      <c r="D957" s="198" t="s">
        <v>243</v>
      </c>
      <c r="E957" s="220" t="s">
        <v>32</v>
      </c>
      <c r="F957" s="221" t="s">
        <v>245</v>
      </c>
      <c r="G957" s="219"/>
      <c r="H957" s="222">
        <v>187.46900000000002</v>
      </c>
      <c r="I957" s="223"/>
      <c r="J957" s="219"/>
      <c r="K957" s="219"/>
      <c r="L957" s="224"/>
      <c r="M957" s="225"/>
      <c r="N957" s="226"/>
      <c r="O957" s="226"/>
      <c r="P957" s="226"/>
      <c r="Q957" s="226"/>
      <c r="R957" s="226"/>
      <c r="S957" s="226"/>
      <c r="T957" s="227"/>
      <c r="AT957" s="228" t="s">
        <v>243</v>
      </c>
      <c r="AU957" s="228" t="s">
        <v>88</v>
      </c>
      <c r="AV957" s="15" t="s">
        <v>239</v>
      </c>
      <c r="AW957" s="15" t="s">
        <v>39</v>
      </c>
      <c r="AX957" s="15" t="s">
        <v>86</v>
      </c>
      <c r="AY957" s="228" t="s">
        <v>233</v>
      </c>
    </row>
    <row r="958" spans="1:65" s="2" customFormat="1" ht="37.799999999999997" customHeight="1">
      <c r="A958" s="37"/>
      <c r="B958" s="38"/>
      <c r="C958" s="178" t="s">
        <v>1087</v>
      </c>
      <c r="D958" s="178" t="s">
        <v>235</v>
      </c>
      <c r="E958" s="179" t="s">
        <v>1088</v>
      </c>
      <c r="F958" s="180" t="s">
        <v>1089</v>
      </c>
      <c r="G958" s="181" t="s">
        <v>1081</v>
      </c>
      <c r="H958" s="182">
        <v>2624.5659999999998</v>
      </c>
      <c r="I958" s="183"/>
      <c r="J958" s="184">
        <f>ROUND(I958*H958,2)</f>
        <v>0</v>
      </c>
      <c r="K958" s="180" t="s">
        <v>238</v>
      </c>
      <c r="L958" s="42"/>
      <c r="M958" s="185" t="s">
        <v>32</v>
      </c>
      <c r="N958" s="186" t="s">
        <v>49</v>
      </c>
      <c r="O958" s="67"/>
      <c r="P958" s="187">
        <f>O958*H958</f>
        <v>0</v>
      </c>
      <c r="Q958" s="187">
        <v>0</v>
      </c>
      <c r="R958" s="187">
        <f>Q958*H958</f>
        <v>0</v>
      </c>
      <c r="S958" s="187">
        <v>0</v>
      </c>
      <c r="T958" s="188">
        <f>S958*H958</f>
        <v>0</v>
      </c>
      <c r="U958" s="37"/>
      <c r="V958" s="37"/>
      <c r="W958" s="37"/>
      <c r="X958" s="37"/>
      <c r="Y958" s="37"/>
      <c r="Z958" s="37"/>
      <c r="AA958" s="37"/>
      <c r="AB958" s="37"/>
      <c r="AC958" s="37"/>
      <c r="AD958" s="37"/>
      <c r="AE958" s="37"/>
      <c r="AR958" s="189" t="s">
        <v>239</v>
      </c>
      <c r="AT958" s="189" t="s">
        <v>235</v>
      </c>
      <c r="AU958" s="189" t="s">
        <v>88</v>
      </c>
      <c r="AY958" s="19" t="s">
        <v>233</v>
      </c>
      <c r="BE958" s="190">
        <f>IF(N958="základní",J958,0)</f>
        <v>0</v>
      </c>
      <c r="BF958" s="190">
        <f>IF(N958="snížená",J958,0)</f>
        <v>0</v>
      </c>
      <c r="BG958" s="190">
        <f>IF(N958="zákl. přenesená",J958,0)</f>
        <v>0</v>
      </c>
      <c r="BH958" s="190">
        <f>IF(N958="sníž. přenesená",J958,0)</f>
        <v>0</v>
      </c>
      <c r="BI958" s="190">
        <f>IF(N958="nulová",J958,0)</f>
        <v>0</v>
      </c>
      <c r="BJ958" s="19" t="s">
        <v>86</v>
      </c>
      <c r="BK958" s="190">
        <f>ROUND(I958*H958,2)</f>
        <v>0</v>
      </c>
      <c r="BL958" s="19" t="s">
        <v>239</v>
      </c>
      <c r="BM958" s="189" t="s">
        <v>1090</v>
      </c>
    </row>
    <row r="959" spans="1:65" s="2" customFormat="1">
      <c r="A959" s="37"/>
      <c r="B959" s="38"/>
      <c r="C959" s="39"/>
      <c r="D959" s="191" t="s">
        <v>241</v>
      </c>
      <c r="E959" s="39"/>
      <c r="F959" s="192" t="s">
        <v>1091</v>
      </c>
      <c r="G959" s="39"/>
      <c r="H959" s="39"/>
      <c r="I959" s="193"/>
      <c r="J959" s="39"/>
      <c r="K959" s="39"/>
      <c r="L959" s="42"/>
      <c r="M959" s="194"/>
      <c r="N959" s="195"/>
      <c r="O959" s="67"/>
      <c r="P959" s="67"/>
      <c r="Q959" s="67"/>
      <c r="R959" s="67"/>
      <c r="S959" s="67"/>
      <c r="T959" s="68"/>
      <c r="U959" s="37"/>
      <c r="V959" s="37"/>
      <c r="W959" s="37"/>
      <c r="X959" s="37"/>
      <c r="Y959" s="37"/>
      <c r="Z959" s="37"/>
      <c r="AA959" s="37"/>
      <c r="AB959" s="37"/>
      <c r="AC959" s="37"/>
      <c r="AD959" s="37"/>
      <c r="AE959" s="37"/>
      <c r="AT959" s="19" t="s">
        <v>241</v>
      </c>
      <c r="AU959" s="19" t="s">
        <v>88</v>
      </c>
    </row>
    <row r="960" spans="1:65" s="14" customFormat="1">
      <c r="B960" s="207"/>
      <c r="C960" s="208"/>
      <c r="D960" s="198" t="s">
        <v>243</v>
      </c>
      <c r="E960" s="209" t="s">
        <v>32</v>
      </c>
      <c r="F960" s="210" t="s">
        <v>1084</v>
      </c>
      <c r="G960" s="208"/>
      <c r="H960" s="211">
        <v>165.12</v>
      </c>
      <c r="I960" s="212"/>
      <c r="J960" s="208"/>
      <c r="K960" s="208"/>
      <c r="L960" s="213"/>
      <c r="M960" s="214"/>
      <c r="N960" s="215"/>
      <c r="O960" s="215"/>
      <c r="P960" s="215"/>
      <c r="Q960" s="215"/>
      <c r="R960" s="215"/>
      <c r="S960" s="215"/>
      <c r="T960" s="216"/>
      <c r="AT960" s="217" t="s">
        <v>243</v>
      </c>
      <c r="AU960" s="217" t="s">
        <v>88</v>
      </c>
      <c r="AV960" s="14" t="s">
        <v>88</v>
      </c>
      <c r="AW960" s="14" t="s">
        <v>39</v>
      </c>
      <c r="AX960" s="14" t="s">
        <v>78</v>
      </c>
      <c r="AY960" s="217" t="s">
        <v>233</v>
      </c>
    </row>
    <row r="961" spans="1:65" s="14" customFormat="1">
      <c r="B961" s="207"/>
      <c r="C961" s="208"/>
      <c r="D961" s="198" t="s">
        <v>243</v>
      </c>
      <c r="E961" s="209" t="s">
        <v>32</v>
      </c>
      <c r="F961" s="210" t="s">
        <v>1085</v>
      </c>
      <c r="G961" s="208"/>
      <c r="H961" s="211">
        <v>7.74</v>
      </c>
      <c r="I961" s="212"/>
      <c r="J961" s="208"/>
      <c r="K961" s="208"/>
      <c r="L961" s="213"/>
      <c r="M961" s="214"/>
      <c r="N961" s="215"/>
      <c r="O961" s="215"/>
      <c r="P961" s="215"/>
      <c r="Q961" s="215"/>
      <c r="R961" s="215"/>
      <c r="S961" s="215"/>
      <c r="T961" s="216"/>
      <c r="AT961" s="217" t="s">
        <v>243</v>
      </c>
      <c r="AU961" s="217" t="s">
        <v>88</v>
      </c>
      <c r="AV961" s="14" t="s">
        <v>88</v>
      </c>
      <c r="AW961" s="14" t="s">
        <v>39</v>
      </c>
      <c r="AX961" s="14" t="s">
        <v>78</v>
      </c>
      <c r="AY961" s="217" t="s">
        <v>233</v>
      </c>
    </row>
    <row r="962" spans="1:65" s="14" customFormat="1">
      <c r="B962" s="207"/>
      <c r="C962" s="208"/>
      <c r="D962" s="198" t="s">
        <v>243</v>
      </c>
      <c r="E962" s="209" t="s">
        <v>32</v>
      </c>
      <c r="F962" s="210" t="s">
        <v>1086</v>
      </c>
      <c r="G962" s="208"/>
      <c r="H962" s="211">
        <v>14.609</v>
      </c>
      <c r="I962" s="212"/>
      <c r="J962" s="208"/>
      <c r="K962" s="208"/>
      <c r="L962" s="213"/>
      <c r="M962" s="214"/>
      <c r="N962" s="215"/>
      <c r="O962" s="215"/>
      <c r="P962" s="215"/>
      <c r="Q962" s="215"/>
      <c r="R962" s="215"/>
      <c r="S962" s="215"/>
      <c r="T962" s="216"/>
      <c r="AT962" s="217" t="s">
        <v>243</v>
      </c>
      <c r="AU962" s="217" t="s">
        <v>88</v>
      </c>
      <c r="AV962" s="14" t="s">
        <v>88</v>
      </c>
      <c r="AW962" s="14" t="s">
        <v>39</v>
      </c>
      <c r="AX962" s="14" t="s">
        <v>78</v>
      </c>
      <c r="AY962" s="217" t="s">
        <v>233</v>
      </c>
    </row>
    <row r="963" spans="1:65" s="15" customFormat="1">
      <c r="B963" s="218"/>
      <c r="C963" s="219"/>
      <c r="D963" s="198" t="s">
        <v>243</v>
      </c>
      <c r="E963" s="220" t="s">
        <v>32</v>
      </c>
      <c r="F963" s="221" t="s">
        <v>245</v>
      </c>
      <c r="G963" s="219"/>
      <c r="H963" s="222">
        <v>187.46900000000002</v>
      </c>
      <c r="I963" s="223"/>
      <c r="J963" s="219"/>
      <c r="K963" s="219"/>
      <c r="L963" s="224"/>
      <c r="M963" s="225"/>
      <c r="N963" s="226"/>
      <c r="O963" s="226"/>
      <c r="P963" s="226"/>
      <c r="Q963" s="226"/>
      <c r="R963" s="226"/>
      <c r="S963" s="226"/>
      <c r="T963" s="227"/>
      <c r="AT963" s="228" t="s">
        <v>243</v>
      </c>
      <c r="AU963" s="228" t="s">
        <v>88</v>
      </c>
      <c r="AV963" s="15" t="s">
        <v>239</v>
      </c>
      <c r="AW963" s="15" t="s">
        <v>39</v>
      </c>
      <c r="AX963" s="15" t="s">
        <v>86</v>
      </c>
      <c r="AY963" s="228" t="s">
        <v>233</v>
      </c>
    </row>
    <row r="964" spans="1:65" s="14" customFormat="1">
      <c r="B964" s="207"/>
      <c r="C964" s="208"/>
      <c r="D964" s="198" t="s">
        <v>243</v>
      </c>
      <c r="E964" s="208"/>
      <c r="F964" s="210" t="s">
        <v>1092</v>
      </c>
      <c r="G964" s="208"/>
      <c r="H964" s="211">
        <v>2624.5659999999998</v>
      </c>
      <c r="I964" s="212"/>
      <c r="J964" s="208"/>
      <c r="K964" s="208"/>
      <c r="L964" s="213"/>
      <c r="M964" s="214"/>
      <c r="N964" s="215"/>
      <c r="O964" s="215"/>
      <c r="P964" s="215"/>
      <c r="Q964" s="215"/>
      <c r="R964" s="215"/>
      <c r="S964" s="215"/>
      <c r="T964" s="216"/>
      <c r="AT964" s="217" t="s">
        <v>243</v>
      </c>
      <c r="AU964" s="217" t="s">
        <v>88</v>
      </c>
      <c r="AV964" s="14" t="s">
        <v>88</v>
      </c>
      <c r="AW964" s="14" t="s">
        <v>4</v>
      </c>
      <c r="AX964" s="14" t="s">
        <v>86</v>
      </c>
      <c r="AY964" s="217" t="s">
        <v>233</v>
      </c>
    </row>
    <row r="965" spans="1:65" s="2" customFormat="1" ht="37.799999999999997" customHeight="1">
      <c r="A965" s="37"/>
      <c r="B965" s="38"/>
      <c r="C965" s="178" t="s">
        <v>1093</v>
      </c>
      <c r="D965" s="178" t="s">
        <v>235</v>
      </c>
      <c r="E965" s="179" t="s">
        <v>1094</v>
      </c>
      <c r="F965" s="180" t="s">
        <v>1095</v>
      </c>
      <c r="G965" s="181" t="s">
        <v>1081</v>
      </c>
      <c r="H965" s="182">
        <v>268</v>
      </c>
      <c r="I965" s="183"/>
      <c r="J965" s="184">
        <f>ROUND(I965*H965,2)</f>
        <v>0</v>
      </c>
      <c r="K965" s="180" t="s">
        <v>238</v>
      </c>
      <c r="L965" s="42"/>
      <c r="M965" s="185" t="s">
        <v>32</v>
      </c>
      <c r="N965" s="186" t="s">
        <v>49</v>
      </c>
      <c r="O965" s="67"/>
      <c r="P965" s="187">
        <f>O965*H965</f>
        <v>0</v>
      </c>
      <c r="Q965" s="187">
        <v>0</v>
      </c>
      <c r="R965" s="187">
        <f>Q965*H965</f>
        <v>0</v>
      </c>
      <c r="S965" s="187">
        <v>0</v>
      </c>
      <c r="T965" s="188">
        <f>S965*H965</f>
        <v>0</v>
      </c>
      <c r="U965" s="37"/>
      <c r="V965" s="37"/>
      <c r="W965" s="37"/>
      <c r="X965" s="37"/>
      <c r="Y965" s="37"/>
      <c r="Z965" s="37"/>
      <c r="AA965" s="37"/>
      <c r="AB965" s="37"/>
      <c r="AC965" s="37"/>
      <c r="AD965" s="37"/>
      <c r="AE965" s="37"/>
      <c r="AR965" s="189" t="s">
        <v>239</v>
      </c>
      <c r="AT965" s="189" t="s">
        <v>235</v>
      </c>
      <c r="AU965" s="189" t="s">
        <v>88</v>
      </c>
      <c r="AY965" s="19" t="s">
        <v>233</v>
      </c>
      <c r="BE965" s="190">
        <f>IF(N965="základní",J965,0)</f>
        <v>0</v>
      </c>
      <c r="BF965" s="190">
        <f>IF(N965="snížená",J965,0)</f>
        <v>0</v>
      </c>
      <c r="BG965" s="190">
        <f>IF(N965="zákl. přenesená",J965,0)</f>
        <v>0</v>
      </c>
      <c r="BH965" s="190">
        <f>IF(N965="sníž. přenesená",J965,0)</f>
        <v>0</v>
      </c>
      <c r="BI965" s="190">
        <f>IF(N965="nulová",J965,0)</f>
        <v>0</v>
      </c>
      <c r="BJ965" s="19" t="s">
        <v>86</v>
      </c>
      <c r="BK965" s="190">
        <f>ROUND(I965*H965,2)</f>
        <v>0</v>
      </c>
      <c r="BL965" s="19" t="s">
        <v>239</v>
      </c>
      <c r="BM965" s="189" t="s">
        <v>1096</v>
      </c>
    </row>
    <row r="966" spans="1:65" s="2" customFormat="1">
      <c r="A966" s="37"/>
      <c r="B966" s="38"/>
      <c r="C966" s="39"/>
      <c r="D966" s="191" t="s">
        <v>241</v>
      </c>
      <c r="E966" s="39"/>
      <c r="F966" s="192" t="s">
        <v>1097</v>
      </c>
      <c r="G966" s="39"/>
      <c r="H966" s="39"/>
      <c r="I966" s="193"/>
      <c r="J966" s="39"/>
      <c r="K966" s="39"/>
      <c r="L966" s="42"/>
      <c r="M966" s="194"/>
      <c r="N966" s="195"/>
      <c r="O966" s="67"/>
      <c r="P966" s="67"/>
      <c r="Q966" s="67"/>
      <c r="R966" s="67"/>
      <c r="S966" s="67"/>
      <c r="T966" s="68"/>
      <c r="U966" s="37"/>
      <c r="V966" s="37"/>
      <c r="W966" s="37"/>
      <c r="X966" s="37"/>
      <c r="Y966" s="37"/>
      <c r="Z966" s="37"/>
      <c r="AA966" s="37"/>
      <c r="AB966" s="37"/>
      <c r="AC966" s="37"/>
      <c r="AD966" s="37"/>
      <c r="AE966" s="37"/>
      <c r="AT966" s="19" t="s">
        <v>241</v>
      </c>
      <c r="AU966" s="19" t="s">
        <v>88</v>
      </c>
    </row>
    <row r="967" spans="1:65" s="14" customFormat="1">
      <c r="B967" s="207"/>
      <c r="C967" s="208"/>
      <c r="D967" s="198" t="s">
        <v>243</v>
      </c>
      <c r="E967" s="209" t="s">
        <v>32</v>
      </c>
      <c r="F967" s="210" t="s">
        <v>1098</v>
      </c>
      <c r="G967" s="208"/>
      <c r="H967" s="211">
        <v>103.149</v>
      </c>
      <c r="I967" s="212"/>
      <c r="J967" s="208"/>
      <c r="K967" s="208"/>
      <c r="L967" s="213"/>
      <c r="M967" s="214"/>
      <c r="N967" s="215"/>
      <c r="O967" s="215"/>
      <c r="P967" s="215"/>
      <c r="Q967" s="215"/>
      <c r="R967" s="215"/>
      <c r="S967" s="215"/>
      <c r="T967" s="216"/>
      <c r="AT967" s="217" t="s">
        <v>243</v>
      </c>
      <c r="AU967" s="217" t="s">
        <v>88</v>
      </c>
      <c r="AV967" s="14" t="s">
        <v>88</v>
      </c>
      <c r="AW967" s="14" t="s">
        <v>39</v>
      </c>
      <c r="AX967" s="14" t="s">
        <v>78</v>
      </c>
      <c r="AY967" s="217" t="s">
        <v>233</v>
      </c>
    </row>
    <row r="968" spans="1:65" s="14" customFormat="1">
      <c r="B968" s="207"/>
      <c r="C968" s="208"/>
      <c r="D968" s="198" t="s">
        <v>243</v>
      </c>
      <c r="E968" s="209" t="s">
        <v>32</v>
      </c>
      <c r="F968" s="210" t="s">
        <v>1099</v>
      </c>
      <c r="G968" s="208"/>
      <c r="H968" s="211">
        <v>164.67500000000001</v>
      </c>
      <c r="I968" s="212"/>
      <c r="J968" s="208"/>
      <c r="K968" s="208"/>
      <c r="L968" s="213"/>
      <c r="M968" s="214"/>
      <c r="N968" s="215"/>
      <c r="O968" s="215"/>
      <c r="P968" s="215"/>
      <c r="Q968" s="215"/>
      <c r="R968" s="215"/>
      <c r="S968" s="215"/>
      <c r="T968" s="216"/>
      <c r="AT968" s="217" t="s">
        <v>243</v>
      </c>
      <c r="AU968" s="217" t="s">
        <v>88</v>
      </c>
      <c r="AV968" s="14" t="s">
        <v>88</v>
      </c>
      <c r="AW968" s="14" t="s">
        <v>39</v>
      </c>
      <c r="AX968" s="14" t="s">
        <v>78</v>
      </c>
      <c r="AY968" s="217" t="s">
        <v>233</v>
      </c>
    </row>
    <row r="969" spans="1:65" s="14" customFormat="1">
      <c r="B969" s="207"/>
      <c r="C969" s="208"/>
      <c r="D969" s="198" t="s">
        <v>243</v>
      </c>
      <c r="E969" s="209" t="s">
        <v>32</v>
      </c>
      <c r="F969" s="210" t="s">
        <v>1100</v>
      </c>
      <c r="G969" s="208"/>
      <c r="H969" s="211">
        <v>0.17599999999999999</v>
      </c>
      <c r="I969" s="212"/>
      <c r="J969" s="208"/>
      <c r="K969" s="208"/>
      <c r="L969" s="213"/>
      <c r="M969" s="214"/>
      <c r="N969" s="215"/>
      <c r="O969" s="215"/>
      <c r="P969" s="215"/>
      <c r="Q969" s="215"/>
      <c r="R969" s="215"/>
      <c r="S969" s="215"/>
      <c r="T969" s="216"/>
      <c r="AT969" s="217" t="s">
        <v>243</v>
      </c>
      <c r="AU969" s="217" t="s">
        <v>88</v>
      </c>
      <c r="AV969" s="14" t="s">
        <v>88</v>
      </c>
      <c r="AW969" s="14" t="s">
        <v>39</v>
      </c>
      <c r="AX969" s="14" t="s">
        <v>78</v>
      </c>
      <c r="AY969" s="217" t="s">
        <v>233</v>
      </c>
    </row>
    <row r="970" spans="1:65" s="15" customFormat="1">
      <c r="B970" s="218"/>
      <c r="C970" s="219"/>
      <c r="D970" s="198" t="s">
        <v>243</v>
      </c>
      <c r="E970" s="220" t="s">
        <v>32</v>
      </c>
      <c r="F970" s="221" t="s">
        <v>245</v>
      </c>
      <c r="G970" s="219"/>
      <c r="H970" s="222">
        <v>268</v>
      </c>
      <c r="I970" s="223"/>
      <c r="J970" s="219"/>
      <c r="K970" s="219"/>
      <c r="L970" s="224"/>
      <c r="M970" s="225"/>
      <c r="N970" s="226"/>
      <c r="O970" s="226"/>
      <c r="P970" s="226"/>
      <c r="Q970" s="226"/>
      <c r="R970" s="226"/>
      <c r="S970" s="226"/>
      <c r="T970" s="227"/>
      <c r="AT970" s="228" t="s">
        <v>243</v>
      </c>
      <c r="AU970" s="228" t="s">
        <v>88</v>
      </c>
      <c r="AV970" s="15" t="s">
        <v>239</v>
      </c>
      <c r="AW970" s="15" t="s">
        <v>39</v>
      </c>
      <c r="AX970" s="15" t="s">
        <v>86</v>
      </c>
      <c r="AY970" s="228" t="s">
        <v>233</v>
      </c>
    </row>
    <row r="971" spans="1:65" s="2" customFormat="1" ht="37.799999999999997" customHeight="1">
      <c r="A971" s="37"/>
      <c r="B971" s="38"/>
      <c r="C971" s="178" t="s">
        <v>1101</v>
      </c>
      <c r="D971" s="178" t="s">
        <v>235</v>
      </c>
      <c r="E971" s="179" t="s">
        <v>1102</v>
      </c>
      <c r="F971" s="180" t="s">
        <v>1089</v>
      </c>
      <c r="G971" s="181" t="s">
        <v>1081</v>
      </c>
      <c r="H971" s="182">
        <v>3752</v>
      </c>
      <c r="I971" s="183"/>
      <c r="J971" s="184">
        <f>ROUND(I971*H971,2)</f>
        <v>0</v>
      </c>
      <c r="K971" s="180" t="s">
        <v>238</v>
      </c>
      <c r="L971" s="42"/>
      <c r="M971" s="185" t="s">
        <v>32</v>
      </c>
      <c r="N971" s="186" t="s">
        <v>49</v>
      </c>
      <c r="O971" s="67"/>
      <c r="P971" s="187">
        <f>O971*H971</f>
        <v>0</v>
      </c>
      <c r="Q971" s="187">
        <v>0</v>
      </c>
      <c r="R971" s="187">
        <f>Q971*H971</f>
        <v>0</v>
      </c>
      <c r="S971" s="187">
        <v>0</v>
      </c>
      <c r="T971" s="188">
        <f>S971*H971</f>
        <v>0</v>
      </c>
      <c r="U971" s="37"/>
      <c r="V971" s="37"/>
      <c r="W971" s="37"/>
      <c r="X971" s="37"/>
      <c r="Y971" s="37"/>
      <c r="Z971" s="37"/>
      <c r="AA971" s="37"/>
      <c r="AB971" s="37"/>
      <c r="AC971" s="37"/>
      <c r="AD971" s="37"/>
      <c r="AE971" s="37"/>
      <c r="AR971" s="189" t="s">
        <v>239</v>
      </c>
      <c r="AT971" s="189" t="s">
        <v>235</v>
      </c>
      <c r="AU971" s="189" t="s">
        <v>88</v>
      </c>
      <c r="AY971" s="19" t="s">
        <v>233</v>
      </c>
      <c r="BE971" s="190">
        <f>IF(N971="základní",J971,0)</f>
        <v>0</v>
      </c>
      <c r="BF971" s="190">
        <f>IF(N971="snížená",J971,0)</f>
        <v>0</v>
      </c>
      <c r="BG971" s="190">
        <f>IF(N971="zákl. přenesená",J971,0)</f>
        <v>0</v>
      </c>
      <c r="BH971" s="190">
        <f>IF(N971="sníž. přenesená",J971,0)</f>
        <v>0</v>
      </c>
      <c r="BI971" s="190">
        <f>IF(N971="nulová",J971,0)</f>
        <v>0</v>
      </c>
      <c r="BJ971" s="19" t="s">
        <v>86</v>
      </c>
      <c r="BK971" s="190">
        <f>ROUND(I971*H971,2)</f>
        <v>0</v>
      </c>
      <c r="BL971" s="19" t="s">
        <v>239</v>
      </c>
      <c r="BM971" s="189" t="s">
        <v>1103</v>
      </c>
    </row>
    <row r="972" spans="1:65" s="2" customFormat="1">
      <c r="A972" s="37"/>
      <c r="B972" s="38"/>
      <c r="C972" s="39"/>
      <c r="D972" s="191" t="s">
        <v>241</v>
      </c>
      <c r="E972" s="39"/>
      <c r="F972" s="192" t="s">
        <v>1104</v>
      </c>
      <c r="G972" s="39"/>
      <c r="H972" s="39"/>
      <c r="I972" s="193"/>
      <c r="J972" s="39"/>
      <c r="K972" s="39"/>
      <c r="L972" s="42"/>
      <c r="M972" s="194"/>
      <c r="N972" s="195"/>
      <c r="O972" s="67"/>
      <c r="P972" s="67"/>
      <c r="Q972" s="67"/>
      <c r="R972" s="67"/>
      <c r="S972" s="67"/>
      <c r="T972" s="68"/>
      <c r="U972" s="37"/>
      <c r="V972" s="37"/>
      <c r="W972" s="37"/>
      <c r="X972" s="37"/>
      <c r="Y972" s="37"/>
      <c r="Z972" s="37"/>
      <c r="AA972" s="37"/>
      <c r="AB972" s="37"/>
      <c r="AC972" s="37"/>
      <c r="AD972" s="37"/>
      <c r="AE972" s="37"/>
      <c r="AT972" s="19" t="s">
        <v>241</v>
      </c>
      <c r="AU972" s="19" t="s">
        <v>88</v>
      </c>
    </row>
    <row r="973" spans="1:65" s="14" customFormat="1">
      <c r="B973" s="207"/>
      <c r="C973" s="208"/>
      <c r="D973" s="198" t="s">
        <v>243</v>
      </c>
      <c r="E973" s="209" t="s">
        <v>32</v>
      </c>
      <c r="F973" s="210" t="s">
        <v>1098</v>
      </c>
      <c r="G973" s="208"/>
      <c r="H973" s="211">
        <v>103.149</v>
      </c>
      <c r="I973" s="212"/>
      <c r="J973" s="208"/>
      <c r="K973" s="208"/>
      <c r="L973" s="213"/>
      <c r="M973" s="214"/>
      <c r="N973" s="215"/>
      <c r="O973" s="215"/>
      <c r="P973" s="215"/>
      <c r="Q973" s="215"/>
      <c r="R973" s="215"/>
      <c r="S973" s="215"/>
      <c r="T973" s="216"/>
      <c r="AT973" s="217" t="s">
        <v>243</v>
      </c>
      <c r="AU973" s="217" t="s">
        <v>88</v>
      </c>
      <c r="AV973" s="14" t="s">
        <v>88</v>
      </c>
      <c r="AW973" s="14" t="s">
        <v>39</v>
      </c>
      <c r="AX973" s="14" t="s">
        <v>78</v>
      </c>
      <c r="AY973" s="217" t="s">
        <v>233</v>
      </c>
    </row>
    <row r="974" spans="1:65" s="14" customFormat="1">
      <c r="B974" s="207"/>
      <c r="C974" s="208"/>
      <c r="D974" s="198" t="s">
        <v>243</v>
      </c>
      <c r="E974" s="209" t="s">
        <v>32</v>
      </c>
      <c r="F974" s="210" t="s">
        <v>1099</v>
      </c>
      <c r="G974" s="208"/>
      <c r="H974" s="211">
        <v>164.67500000000001</v>
      </c>
      <c r="I974" s="212"/>
      <c r="J974" s="208"/>
      <c r="K974" s="208"/>
      <c r="L974" s="213"/>
      <c r="M974" s="214"/>
      <c r="N974" s="215"/>
      <c r="O974" s="215"/>
      <c r="P974" s="215"/>
      <c r="Q974" s="215"/>
      <c r="R974" s="215"/>
      <c r="S974" s="215"/>
      <c r="T974" s="216"/>
      <c r="AT974" s="217" t="s">
        <v>243</v>
      </c>
      <c r="AU974" s="217" t="s">
        <v>88</v>
      </c>
      <c r="AV974" s="14" t="s">
        <v>88</v>
      </c>
      <c r="AW974" s="14" t="s">
        <v>39</v>
      </c>
      <c r="AX974" s="14" t="s">
        <v>78</v>
      </c>
      <c r="AY974" s="217" t="s">
        <v>233</v>
      </c>
    </row>
    <row r="975" spans="1:65" s="14" customFormat="1">
      <c r="B975" s="207"/>
      <c r="C975" s="208"/>
      <c r="D975" s="198" t="s">
        <v>243</v>
      </c>
      <c r="E975" s="209" t="s">
        <v>32</v>
      </c>
      <c r="F975" s="210" t="s">
        <v>1100</v>
      </c>
      <c r="G975" s="208"/>
      <c r="H975" s="211">
        <v>0.17599999999999999</v>
      </c>
      <c r="I975" s="212"/>
      <c r="J975" s="208"/>
      <c r="K975" s="208"/>
      <c r="L975" s="213"/>
      <c r="M975" s="214"/>
      <c r="N975" s="215"/>
      <c r="O975" s="215"/>
      <c r="P975" s="215"/>
      <c r="Q975" s="215"/>
      <c r="R975" s="215"/>
      <c r="S975" s="215"/>
      <c r="T975" s="216"/>
      <c r="AT975" s="217" t="s">
        <v>243</v>
      </c>
      <c r="AU975" s="217" t="s">
        <v>88</v>
      </c>
      <c r="AV975" s="14" t="s">
        <v>88</v>
      </c>
      <c r="AW975" s="14" t="s">
        <v>39</v>
      </c>
      <c r="AX975" s="14" t="s">
        <v>78</v>
      </c>
      <c r="AY975" s="217" t="s">
        <v>233</v>
      </c>
    </row>
    <row r="976" spans="1:65" s="15" customFormat="1">
      <c r="B976" s="218"/>
      <c r="C976" s="219"/>
      <c r="D976" s="198" t="s">
        <v>243</v>
      </c>
      <c r="E976" s="220" t="s">
        <v>32</v>
      </c>
      <c r="F976" s="221" t="s">
        <v>245</v>
      </c>
      <c r="G976" s="219"/>
      <c r="H976" s="222">
        <v>268</v>
      </c>
      <c r="I976" s="223"/>
      <c r="J976" s="219"/>
      <c r="K976" s="219"/>
      <c r="L976" s="224"/>
      <c r="M976" s="225"/>
      <c r="N976" s="226"/>
      <c r="O976" s="226"/>
      <c r="P976" s="226"/>
      <c r="Q976" s="226"/>
      <c r="R976" s="226"/>
      <c r="S976" s="226"/>
      <c r="T976" s="227"/>
      <c r="AT976" s="228" t="s">
        <v>243</v>
      </c>
      <c r="AU976" s="228" t="s">
        <v>88</v>
      </c>
      <c r="AV976" s="15" t="s">
        <v>239</v>
      </c>
      <c r="AW976" s="15" t="s">
        <v>39</v>
      </c>
      <c r="AX976" s="15" t="s">
        <v>86</v>
      </c>
      <c r="AY976" s="228" t="s">
        <v>233</v>
      </c>
    </row>
    <row r="977" spans="1:65" s="14" customFormat="1">
      <c r="B977" s="207"/>
      <c r="C977" s="208"/>
      <c r="D977" s="198" t="s">
        <v>243</v>
      </c>
      <c r="E977" s="208"/>
      <c r="F977" s="210" t="s">
        <v>1105</v>
      </c>
      <c r="G977" s="208"/>
      <c r="H977" s="211">
        <v>3752</v>
      </c>
      <c r="I977" s="212"/>
      <c r="J977" s="208"/>
      <c r="K977" s="208"/>
      <c r="L977" s="213"/>
      <c r="M977" s="214"/>
      <c r="N977" s="215"/>
      <c r="O977" s="215"/>
      <c r="P977" s="215"/>
      <c r="Q977" s="215"/>
      <c r="R977" s="215"/>
      <c r="S977" s="215"/>
      <c r="T977" s="216"/>
      <c r="AT977" s="217" t="s">
        <v>243</v>
      </c>
      <c r="AU977" s="217" t="s">
        <v>88</v>
      </c>
      <c r="AV977" s="14" t="s">
        <v>88</v>
      </c>
      <c r="AW977" s="14" t="s">
        <v>4</v>
      </c>
      <c r="AX977" s="14" t="s">
        <v>86</v>
      </c>
      <c r="AY977" s="217" t="s">
        <v>233</v>
      </c>
    </row>
    <row r="978" spans="1:65" s="2" customFormat="1" ht="37.799999999999997" customHeight="1">
      <c r="A978" s="37"/>
      <c r="B978" s="38"/>
      <c r="C978" s="178" t="s">
        <v>1106</v>
      </c>
      <c r="D978" s="178" t="s">
        <v>235</v>
      </c>
      <c r="E978" s="179" t="s">
        <v>1107</v>
      </c>
      <c r="F978" s="180" t="s">
        <v>1108</v>
      </c>
      <c r="G978" s="181" t="s">
        <v>1081</v>
      </c>
      <c r="H978" s="182">
        <v>26.8</v>
      </c>
      <c r="I978" s="183"/>
      <c r="J978" s="184">
        <f>ROUND(I978*H978,2)</f>
        <v>0</v>
      </c>
      <c r="K978" s="180" t="s">
        <v>238</v>
      </c>
      <c r="L978" s="42"/>
      <c r="M978" s="185" t="s">
        <v>32</v>
      </c>
      <c r="N978" s="186" t="s">
        <v>49</v>
      </c>
      <c r="O978" s="67"/>
      <c r="P978" s="187">
        <f>O978*H978</f>
        <v>0</v>
      </c>
      <c r="Q978" s="187">
        <v>0</v>
      </c>
      <c r="R978" s="187">
        <f>Q978*H978</f>
        <v>0</v>
      </c>
      <c r="S978" s="187">
        <v>0</v>
      </c>
      <c r="T978" s="188">
        <f>S978*H978</f>
        <v>0</v>
      </c>
      <c r="U978" s="37"/>
      <c r="V978" s="37"/>
      <c r="W978" s="37"/>
      <c r="X978" s="37"/>
      <c r="Y978" s="37"/>
      <c r="Z978" s="37"/>
      <c r="AA978" s="37"/>
      <c r="AB978" s="37"/>
      <c r="AC978" s="37"/>
      <c r="AD978" s="37"/>
      <c r="AE978" s="37"/>
      <c r="AR978" s="189" t="s">
        <v>239</v>
      </c>
      <c r="AT978" s="189" t="s">
        <v>235</v>
      </c>
      <c r="AU978" s="189" t="s">
        <v>88</v>
      </c>
      <c r="AY978" s="19" t="s">
        <v>233</v>
      </c>
      <c r="BE978" s="190">
        <f>IF(N978="základní",J978,0)</f>
        <v>0</v>
      </c>
      <c r="BF978" s="190">
        <f>IF(N978="snížená",J978,0)</f>
        <v>0</v>
      </c>
      <c r="BG978" s="190">
        <f>IF(N978="zákl. přenesená",J978,0)</f>
        <v>0</v>
      </c>
      <c r="BH978" s="190">
        <f>IF(N978="sníž. přenesená",J978,0)</f>
        <v>0</v>
      </c>
      <c r="BI978" s="190">
        <f>IF(N978="nulová",J978,0)</f>
        <v>0</v>
      </c>
      <c r="BJ978" s="19" t="s">
        <v>86</v>
      </c>
      <c r="BK978" s="190">
        <f>ROUND(I978*H978,2)</f>
        <v>0</v>
      </c>
      <c r="BL978" s="19" t="s">
        <v>239</v>
      </c>
      <c r="BM978" s="189" t="s">
        <v>1109</v>
      </c>
    </row>
    <row r="979" spans="1:65" s="2" customFormat="1">
      <c r="A979" s="37"/>
      <c r="B979" s="38"/>
      <c r="C979" s="39"/>
      <c r="D979" s="191" t="s">
        <v>241</v>
      </c>
      <c r="E979" s="39"/>
      <c r="F979" s="192" t="s">
        <v>1110</v>
      </c>
      <c r="G979" s="39"/>
      <c r="H979" s="39"/>
      <c r="I979" s="193"/>
      <c r="J979" s="39"/>
      <c r="K979" s="39"/>
      <c r="L979" s="42"/>
      <c r="M979" s="194"/>
      <c r="N979" s="195"/>
      <c r="O979" s="67"/>
      <c r="P979" s="67"/>
      <c r="Q979" s="67"/>
      <c r="R979" s="67"/>
      <c r="S979" s="67"/>
      <c r="T979" s="68"/>
      <c r="U979" s="37"/>
      <c r="V979" s="37"/>
      <c r="W979" s="37"/>
      <c r="X979" s="37"/>
      <c r="Y979" s="37"/>
      <c r="Z979" s="37"/>
      <c r="AA979" s="37"/>
      <c r="AB979" s="37"/>
      <c r="AC979" s="37"/>
      <c r="AD979" s="37"/>
      <c r="AE979" s="37"/>
      <c r="AT979" s="19" t="s">
        <v>241</v>
      </c>
      <c r="AU979" s="19" t="s">
        <v>88</v>
      </c>
    </row>
    <row r="980" spans="1:65" s="14" customFormat="1">
      <c r="B980" s="207"/>
      <c r="C980" s="208"/>
      <c r="D980" s="198" t="s">
        <v>243</v>
      </c>
      <c r="E980" s="209" t="s">
        <v>32</v>
      </c>
      <c r="F980" s="210" t="s">
        <v>1111</v>
      </c>
      <c r="G980" s="208"/>
      <c r="H980" s="211">
        <v>2.2879999999999998</v>
      </c>
      <c r="I980" s="212"/>
      <c r="J980" s="208"/>
      <c r="K980" s="208"/>
      <c r="L980" s="213"/>
      <c r="M980" s="214"/>
      <c r="N980" s="215"/>
      <c r="O980" s="215"/>
      <c r="P980" s="215"/>
      <c r="Q980" s="215"/>
      <c r="R980" s="215"/>
      <c r="S980" s="215"/>
      <c r="T980" s="216"/>
      <c r="AT980" s="217" t="s">
        <v>243</v>
      </c>
      <c r="AU980" s="217" t="s">
        <v>88</v>
      </c>
      <c r="AV980" s="14" t="s">
        <v>88</v>
      </c>
      <c r="AW980" s="14" t="s">
        <v>39</v>
      </c>
      <c r="AX980" s="14" t="s">
        <v>78</v>
      </c>
      <c r="AY980" s="217" t="s">
        <v>233</v>
      </c>
    </row>
    <row r="981" spans="1:65" s="14" customFormat="1">
      <c r="B981" s="207"/>
      <c r="C981" s="208"/>
      <c r="D981" s="198" t="s">
        <v>243</v>
      </c>
      <c r="E981" s="209" t="s">
        <v>32</v>
      </c>
      <c r="F981" s="210" t="s">
        <v>1112</v>
      </c>
      <c r="G981" s="208"/>
      <c r="H981" s="211">
        <v>23.841999999999999</v>
      </c>
      <c r="I981" s="212"/>
      <c r="J981" s="208"/>
      <c r="K981" s="208"/>
      <c r="L981" s="213"/>
      <c r="M981" s="214"/>
      <c r="N981" s="215"/>
      <c r="O981" s="215"/>
      <c r="P981" s="215"/>
      <c r="Q981" s="215"/>
      <c r="R981" s="215"/>
      <c r="S981" s="215"/>
      <c r="T981" s="216"/>
      <c r="AT981" s="217" t="s">
        <v>243</v>
      </c>
      <c r="AU981" s="217" t="s">
        <v>88</v>
      </c>
      <c r="AV981" s="14" t="s">
        <v>88</v>
      </c>
      <c r="AW981" s="14" t="s">
        <v>39</v>
      </c>
      <c r="AX981" s="14" t="s">
        <v>78</v>
      </c>
      <c r="AY981" s="217" t="s">
        <v>233</v>
      </c>
    </row>
    <row r="982" spans="1:65" s="14" customFormat="1">
      <c r="B982" s="207"/>
      <c r="C982" s="208"/>
      <c r="D982" s="198" t="s">
        <v>243</v>
      </c>
      <c r="E982" s="209" t="s">
        <v>32</v>
      </c>
      <c r="F982" s="210" t="s">
        <v>1113</v>
      </c>
      <c r="G982" s="208"/>
      <c r="H982" s="211">
        <v>0.67</v>
      </c>
      <c r="I982" s="212"/>
      <c r="J982" s="208"/>
      <c r="K982" s="208"/>
      <c r="L982" s="213"/>
      <c r="M982" s="214"/>
      <c r="N982" s="215"/>
      <c r="O982" s="215"/>
      <c r="P982" s="215"/>
      <c r="Q982" s="215"/>
      <c r="R982" s="215"/>
      <c r="S982" s="215"/>
      <c r="T982" s="216"/>
      <c r="AT982" s="217" t="s">
        <v>243</v>
      </c>
      <c r="AU982" s="217" t="s">
        <v>88</v>
      </c>
      <c r="AV982" s="14" t="s">
        <v>88</v>
      </c>
      <c r="AW982" s="14" t="s">
        <v>39</v>
      </c>
      <c r="AX982" s="14" t="s">
        <v>78</v>
      </c>
      <c r="AY982" s="217" t="s">
        <v>233</v>
      </c>
    </row>
    <row r="983" spans="1:65" s="15" customFormat="1">
      <c r="B983" s="218"/>
      <c r="C983" s="219"/>
      <c r="D983" s="198" t="s">
        <v>243</v>
      </c>
      <c r="E983" s="220" t="s">
        <v>32</v>
      </c>
      <c r="F983" s="221" t="s">
        <v>245</v>
      </c>
      <c r="G983" s="219"/>
      <c r="H983" s="222">
        <v>26.8</v>
      </c>
      <c r="I983" s="223"/>
      <c r="J983" s="219"/>
      <c r="K983" s="219"/>
      <c r="L983" s="224"/>
      <c r="M983" s="225"/>
      <c r="N983" s="226"/>
      <c r="O983" s="226"/>
      <c r="P983" s="226"/>
      <c r="Q983" s="226"/>
      <c r="R983" s="226"/>
      <c r="S983" s="226"/>
      <c r="T983" s="227"/>
      <c r="AT983" s="228" t="s">
        <v>243</v>
      </c>
      <c r="AU983" s="228" t="s">
        <v>88</v>
      </c>
      <c r="AV983" s="15" t="s">
        <v>239</v>
      </c>
      <c r="AW983" s="15" t="s">
        <v>39</v>
      </c>
      <c r="AX983" s="15" t="s">
        <v>86</v>
      </c>
      <c r="AY983" s="228" t="s">
        <v>233</v>
      </c>
    </row>
    <row r="984" spans="1:65" s="2" customFormat="1" ht="49.05" customHeight="1">
      <c r="A984" s="37"/>
      <c r="B984" s="38"/>
      <c r="C984" s="178" t="s">
        <v>1114</v>
      </c>
      <c r="D984" s="178" t="s">
        <v>235</v>
      </c>
      <c r="E984" s="179" t="s">
        <v>1115</v>
      </c>
      <c r="F984" s="180" t="s">
        <v>1116</v>
      </c>
      <c r="G984" s="181" t="s">
        <v>1081</v>
      </c>
      <c r="H984" s="182">
        <v>375.2</v>
      </c>
      <c r="I984" s="183"/>
      <c r="J984" s="184">
        <f>ROUND(I984*H984,2)</f>
        <v>0</v>
      </c>
      <c r="K984" s="180" t="s">
        <v>238</v>
      </c>
      <c r="L984" s="42"/>
      <c r="M984" s="185" t="s">
        <v>32</v>
      </c>
      <c r="N984" s="186" t="s">
        <v>49</v>
      </c>
      <c r="O984" s="67"/>
      <c r="P984" s="187">
        <f>O984*H984</f>
        <v>0</v>
      </c>
      <c r="Q984" s="187">
        <v>0</v>
      </c>
      <c r="R984" s="187">
        <f>Q984*H984</f>
        <v>0</v>
      </c>
      <c r="S984" s="187">
        <v>0</v>
      </c>
      <c r="T984" s="188">
        <f>S984*H984</f>
        <v>0</v>
      </c>
      <c r="U984" s="37"/>
      <c r="V984" s="37"/>
      <c r="W984" s="37"/>
      <c r="X984" s="37"/>
      <c r="Y984" s="37"/>
      <c r="Z984" s="37"/>
      <c r="AA984" s="37"/>
      <c r="AB984" s="37"/>
      <c r="AC984" s="37"/>
      <c r="AD984" s="37"/>
      <c r="AE984" s="37"/>
      <c r="AR984" s="189" t="s">
        <v>239</v>
      </c>
      <c r="AT984" s="189" t="s">
        <v>235</v>
      </c>
      <c r="AU984" s="189" t="s">
        <v>88</v>
      </c>
      <c r="AY984" s="19" t="s">
        <v>233</v>
      </c>
      <c r="BE984" s="190">
        <f>IF(N984="základní",J984,0)</f>
        <v>0</v>
      </c>
      <c r="BF984" s="190">
        <f>IF(N984="snížená",J984,0)</f>
        <v>0</v>
      </c>
      <c r="BG984" s="190">
        <f>IF(N984="zákl. přenesená",J984,0)</f>
        <v>0</v>
      </c>
      <c r="BH984" s="190">
        <f>IF(N984="sníž. přenesená",J984,0)</f>
        <v>0</v>
      </c>
      <c r="BI984" s="190">
        <f>IF(N984="nulová",J984,0)</f>
        <v>0</v>
      </c>
      <c r="BJ984" s="19" t="s">
        <v>86</v>
      </c>
      <c r="BK984" s="190">
        <f>ROUND(I984*H984,2)</f>
        <v>0</v>
      </c>
      <c r="BL984" s="19" t="s">
        <v>239</v>
      </c>
      <c r="BM984" s="189" t="s">
        <v>1117</v>
      </c>
    </row>
    <row r="985" spans="1:65" s="2" customFormat="1">
      <c r="A985" s="37"/>
      <c r="B985" s="38"/>
      <c r="C985" s="39"/>
      <c r="D985" s="191" t="s">
        <v>241</v>
      </c>
      <c r="E985" s="39"/>
      <c r="F985" s="192" t="s">
        <v>1118</v>
      </c>
      <c r="G985" s="39"/>
      <c r="H985" s="39"/>
      <c r="I985" s="193"/>
      <c r="J985" s="39"/>
      <c r="K985" s="39"/>
      <c r="L985" s="42"/>
      <c r="M985" s="194"/>
      <c r="N985" s="195"/>
      <c r="O985" s="67"/>
      <c r="P985" s="67"/>
      <c r="Q985" s="67"/>
      <c r="R985" s="67"/>
      <c r="S985" s="67"/>
      <c r="T985" s="68"/>
      <c r="U985" s="37"/>
      <c r="V985" s="37"/>
      <c r="W985" s="37"/>
      <c r="X985" s="37"/>
      <c r="Y985" s="37"/>
      <c r="Z985" s="37"/>
      <c r="AA985" s="37"/>
      <c r="AB985" s="37"/>
      <c r="AC985" s="37"/>
      <c r="AD985" s="37"/>
      <c r="AE985" s="37"/>
      <c r="AT985" s="19" t="s">
        <v>241</v>
      </c>
      <c r="AU985" s="19" t="s">
        <v>88</v>
      </c>
    </row>
    <row r="986" spans="1:65" s="14" customFormat="1">
      <c r="B986" s="207"/>
      <c r="C986" s="208"/>
      <c r="D986" s="198" t="s">
        <v>243</v>
      </c>
      <c r="E986" s="209" t="s">
        <v>32</v>
      </c>
      <c r="F986" s="210" t="s">
        <v>1111</v>
      </c>
      <c r="G986" s="208"/>
      <c r="H986" s="211">
        <v>2.2879999999999998</v>
      </c>
      <c r="I986" s="212"/>
      <c r="J986" s="208"/>
      <c r="K986" s="208"/>
      <c r="L986" s="213"/>
      <c r="M986" s="214"/>
      <c r="N986" s="215"/>
      <c r="O986" s="215"/>
      <c r="P986" s="215"/>
      <c r="Q986" s="215"/>
      <c r="R986" s="215"/>
      <c r="S986" s="215"/>
      <c r="T986" s="216"/>
      <c r="AT986" s="217" t="s">
        <v>243</v>
      </c>
      <c r="AU986" s="217" t="s">
        <v>88</v>
      </c>
      <c r="AV986" s="14" t="s">
        <v>88</v>
      </c>
      <c r="AW986" s="14" t="s">
        <v>39</v>
      </c>
      <c r="AX986" s="14" t="s">
        <v>78</v>
      </c>
      <c r="AY986" s="217" t="s">
        <v>233</v>
      </c>
    </row>
    <row r="987" spans="1:65" s="14" customFormat="1">
      <c r="B987" s="207"/>
      <c r="C987" s="208"/>
      <c r="D987" s="198" t="s">
        <v>243</v>
      </c>
      <c r="E987" s="209" t="s">
        <v>32</v>
      </c>
      <c r="F987" s="210" t="s">
        <v>1112</v>
      </c>
      <c r="G987" s="208"/>
      <c r="H987" s="211">
        <v>23.841999999999999</v>
      </c>
      <c r="I987" s="212"/>
      <c r="J987" s="208"/>
      <c r="K987" s="208"/>
      <c r="L987" s="213"/>
      <c r="M987" s="214"/>
      <c r="N987" s="215"/>
      <c r="O987" s="215"/>
      <c r="P987" s="215"/>
      <c r="Q987" s="215"/>
      <c r="R987" s="215"/>
      <c r="S987" s="215"/>
      <c r="T987" s="216"/>
      <c r="AT987" s="217" t="s">
        <v>243</v>
      </c>
      <c r="AU987" s="217" t="s">
        <v>88</v>
      </c>
      <c r="AV987" s="14" t="s">
        <v>88</v>
      </c>
      <c r="AW987" s="14" t="s">
        <v>39</v>
      </c>
      <c r="AX987" s="14" t="s">
        <v>78</v>
      </c>
      <c r="AY987" s="217" t="s">
        <v>233</v>
      </c>
    </row>
    <row r="988" spans="1:65" s="14" customFormat="1">
      <c r="B988" s="207"/>
      <c r="C988" s="208"/>
      <c r="D988" s="198" t="s">
        <v>243</v>
      </c>
      <c r="E988" s="209" t="s">
        <v>32</v>
      </c>
      <c r="F988" s="210" t="s">
        <v>1113</v>
      </c>
      <c r="G988" s="208"/>
      <c r="H988" s="211">
        <v>0.67</v>
      </c>
      <c r="I988" s="212"/>
      <c r="J988" s="208"/>
      <c r="K988" s="208"/>
      <c r="L988" s="213"/>
      <c r="M988" s="214"/>
      <c r="N988" s="215"/>
      <c r="O988" s="215"/>
      <c r="P988" s="215"/>
      <c r="Q988" s="215"/>
      <c r="R988" s="215"/>
      <c r="S988" s="215"/>
      <c r="T988" s="216"/>
      <c r="AT988" s="217" t="s">
        <v>243</v>
      </c>
      <c r="AU988" s="217" t="s">
        <v>88</v>
      </c>
      <c r="AV988" s="14" t="s">
        <v>88</v>
      </c>
      <c r="AW988" s="14" t="s">
        <v>39</v>
      </c>
      <c r="AX988" s="14" t="s">
        <v>78</v>
      </c>
      <c r="AY988" s="217" t="s">
        <v>233</v>
      </c>
    </row>
    <row r="989" spans="1:65" s="15" customFormat="1">
      <c r="B989" s="218"/>
      <c r="C989" s="219"/>
      <c r="D989" s="198" t="s">
        <v>243</v>
      </c>
      <c r="E989" s="220" t="s">
        <v>32</v>
      </c>
      <c r="F989" s="221" t="s">
        <v>245</v>
      </c>
      <c r="G989" s="219"/>
      <c r="H989" s="222">
        <v>26.8</v>
      </c>
      <c r="I989" s="223"/>
      <c r="J989" s="219"/>
      <c r="K989" s="219"/>
      <c r="L989" s="224"/>
      <c r="M989" s="225"/>
      <c r="N989" s="226"/>
      <c r="O989" s="226"/>
      <c r="P989" s="226"/>
      <c r="Q989" s="226"/>
      <c r="R989" s="226"/>
      <c r="S989" s="226"/>
      <c r="T989" s="227"/>
      <c r="AT989" s="228" t="s">
        <v>243</v>
      </c>
      <c r="AU989" s="228" t="s">
        <v>88</v>
      </c>
      <c r="AV989" s="15" t="s">
        <v>239</v>
      </c>
      <c r="AW989" s="15" t="s">
        <v>39</v>
      </c>
      <c r="AX989" s="15" t="s">
        <v>86</v>
      </c>
      <c r="AY989" s="228" t="s">
        <v>233</v>
      </c>
    </row>
    <row r="990" spans="1:65" s="14" customFormat="1">
      <c r="B990" s="207"/>
      <c r="C990" s="208"/>
      <c r="D990" s="198" t="s">
        <v>243</v>
      </c>
      <c r="E990" s="208"/>
      <c r="F990" s="210" t="s">
        <v>1119</v>
      </c>
      <c r="G990" s="208"/>
      <c r="H990" s="211">
        <v>375.2</v>
      </c>
      <c r="I990" s="212"/>
      <c r="J990" s="208"/>
      <c r="K990" s="208"/>
      <c r="L990" s="213"/>
      <c r="M990" s="214"/>
      <c r="N990" s="215"/>
      <c r="O990" s="215"/>
      <c r="P990" s="215"/>
      <c r="Q990" s="215"/>
      <c r="R990" s="215"/>
      <c r="S990" s="215"/>
      <c r="T990" s="216"/>
      <c r="AT990" s="217" t="s">
        <v>243</v>
      </c>
      <c r="AU990" s="217" t="s">
        <v>88</v>
      </c>
      <c r="AV990" s="14" t="s">
        <v>88</v>
      </c>
      <c r="AW990" s="14" t="s">
        <v>4</v>
      </c>
      <c r="AX990" s="14" t="s">
        <v>86</v>
      </c>
      <c r="AY990" s="217" t="s">
        <v>233</v>
      </c>
    </row>
    <row r="991" spans="1:65" s="2" customFormat="1" ht="24.15" customHeight="1">
      <c r="A991" s="37"/>
      <c r="B991" s="38"/>
      <c r="C991" s="178" t="s">
        <v>1120</v>
      </c>
      <c r="D991" s="178" t="s">
        <v>235</v>
      </c>
      <c r="E991" s="179" t="s">
        <v>1121</v>
      </c>
      <c r="F991" s="180" t="s">
        <v>1122</v>
      </c>
      <c r="G991" s="181" t="s">
        <v>1081</v>
      </c>
      <c r="H991" s="182">
        <v>455.46899999999999</v>
      </c>
      <c r="I991" s="183"/>
      <c r="J991" s="184">
        <f>ROUND(I991*H991,2)</f>
        <v>0</v>
      </c>
      <c r="K991" s="180" t="s">
        <v>238</v>
      </c>
      <c r="L991" s="42"/>
      <c r="M991" s="185" t="s">
        <v>32</v>
      </c>
      <c r="N991" s="186" t="s">
        <v>49</v>
      </c>
      <c r="O991" s="67"/>
      <c r="P991" s="187">
        <f>O991*H991</f>
        <v>0</v>
      </c>
      <c r="Q991" s="187">
        <v>0</v>
      </c>
      <c r="R991" s="187">
        <f>Q991*H991</f>
        <v>0</v>
      </c>
      <c r="S991" s="187">
        <v>0</v>
      </c>
      <c r="T991" s="188">
        <f>S991*H991</f>
        <v>0</v>
      </c>
      <c r="U991" s="37"/>
      <c r="V991" s="37"/>
      <c r="W991" s="37"/>
      <c r="X991" s="37"/>
      <c r="Y991" s="37"/>
      <c r="Z991" s="37"/>
      <c r="AA991" s="37"/>
      <c r="AB991" s="37"/>
      <c r="AC991" s="37"/>
      <c r="AD991" s="37"/>
      <c r="AE991" s="37"/>
      <c r="AR991" s="189" t="s">
        <v>239</v>
      </c>
      <c r="AT991" s="189" t="s">
        <v>235</v>
      </c>
      <c r="AU991" s="189" t="s">
        <v>88</v>
      </c>
      <c r="AY991" s="19" t="s">
        <v>233</v>
      </c>
      <c r="BE991" s="190">
        <f>IF(N991="základní",J991,0)</f>
        <v>0</v>
      </c>
      <c r="BF991" s="190">
        <f>IF(N991="snížená",J991,0)</f>
        <v>0</v>
      </c>
      <c r="BG991" s="190">
        <f>IF(N991="zákl. přenesená",J991,0)</f>
        <v>0</v>
      </c>
      <c r="BH991" s="190">
        <f>IF(N991="sníž. přenesená",J991,0)</f>
        <v>0</v>
      </c>
      <c r="BI991" s="190">
        <f>IF(N991="nulová",J991,0)</f>
        <v>0</v>
      </c>
      <c r="BJ991" s="19" t="s">
        <v>86</v>
      </c>
      <c r="BK991" s="190">
        <f>ROUND(I991*H991,2)</f>
        <v>0</v>
      </c>
      <c r="BL991" s="19" t="s">
        <v>239</v>
      </c>
      <c r="BM991" s="189" t="s">
        <v>1123</v>
      </c>
    </row>
    <row r="992" spans="1:65" s="2" customFormat="1">
      <c r="A992" s="37"/>
      <c r="B992" s="38"/>
      <c r="C992" s="39"/>
      <c r="D992" s="191" t="s">
        <v>241</v>
      </c>
      <c r="E992" s="39"/>
      <c r="F992" s="192" t="s">
        <v>1124</v>
      </c>
      <c r="G992" s="39"/>
      <c r="H992" s="39"/>
      <c r="I992" s="193"/>
      <c r="J992" s="39"/>
      <c r="K992" s="39"/>
      <c r="L992" s="42"/>
      <c r="M992" s="194"/>
      <c r="N992" s="195"/>
      <c r="O992" s="67"/>
      <c r="P992" s="67"/>
      <c r="Q992" s="67"/>
      <c r="R992" s="67"/>
      <c r="S992" s="67"/>
      <c r="T992" s="68"/>
      <c r="U992" s="37"/>
      <c r="V992" s="37"/>
      <c r="W992" s="37"/>
      <c r="X992" s="37"/>
      <c r="Y992" s="37"/>
      <c r="Z992" s="37"/>
      <c r="AA992" s="37"/>
      <c r="AB992" s="37"/>
      <c r="AC992" s="37"/>
      <c r="AD992" s="37"/>
      <c r="AE992" s="37"/>
      <c r="AT992" s="19" t="s">
        <v>241</v>
      </c>
      <c r="AU992" s="19" t="s">
        <v>88</v>
      </c>
    </row>
    <row r="993" spans="1:65" s="14" customFormat="1">
      <c r="B993" s="207"/>
      <c r="C993" s="208"/>
      <c r="D993" s="198" t="s">
        <v>243</v>
      </c>
      <c r="E993" s="209" t="s">
        <v>32</v>
      </c>
      <c r="F993" s="210" t="s">
        <v>1084</v>
      </c>
      <c r="G993" s="208"/>
      <c r="H993" s="211">
        <v>165.12</v>
      </c>
      <c r="I993" s="212"/>
      <c r="J993" s="208"/>
      <c r="K993" s="208"/>
      <c r="L993" s="213"/>
      <c r="M993" s="214"/>
      <c r="N993" s="215"/>
      <c r="O993" s="215"/>
      <c r="P993" s="215"/>
      <c r="Q993" s="215"/>
      <c r="R993" s="215"/>
      <c r="S993" s="215"/>
      <c r="T993" s="216"/>
      <c r="AT993" s="217" t="s">
        <v>243</v>
      </c>
      <c r="AU993" s="217" t="s">
        <v>88</v>
      </c>
      <c r="AV993" s="14" t="s">
        <v>88</v>
      </c>
      <c r="AW993" s="14" t="s">
        <v>39</v>
      </c>
      <c r="AX993" s="14" t="s">
        <v>78</v>
      </c>
      <c r="AY993" s="217" t="s">
        <v>233</v>
      </c>
    </row>
    <row r="994" spans="1:65" s="14" customFormat="1">
      <c r="B994" s="207"/>
      <c r="C994" s="208"/>
      <c r="D994" s="198" t="s">
        <v>243</v>
      </c>
      <c r="E994" s="209" t="s">
        <v>32</v>
      </c>
      <c r="F994" s="210" t="s">
        <v>1085</v>
      </c>
      <c r="G994" s="208"/>
      <c r="H994" s="211">
        <v>7.74</v>
      </c>
      <c r="I994" s="212"/>
      <c r="J994" s="208"/>
      <c r="K994" s="208"/>
      <c r="L994" s="213"/>
      <c r="M994" s="214"/>
      <c r="N994" s="215"/>
      <c r="O994" s="215"/>
      <c r="P994" s="215"/>
      <c r="Q994" s="215"/>
      <c r="R994" s="215"/>
      <c r="S994" s="215"/>
      <c r="T994" s="216"/>
      <c r="AT994" s="217" t="s">
        <v>243</v>
      </c>
      <c r="AU994" s="217" t="s">
        <v>88</v>
      </c>
      <c r="AV994" s="14" t="s">
        <v>88</v>
      </c>
      <c r="AW994" s="14" t="s">
        <v>39</v>
      </c>
      <c r="AX994" s="14" t="s">
        <v>78</v>
      </c>
      <c r="AY994" s="217" t="s">
        <v>233</v>
      </c>
    </row>
    <row r="995" spans="1:65" s="14" customFormat="1">
      <c r="B995" s="207"/>
      <c r="C995" s="208"/>
      <c r="D995" s="198" t="s">
        <v>243</v>
      </c>
      <c r="E995" s="209" t="s">
        <v>32</v>
      </c>
      <c r="F995" s="210" t="s">
        <v>1086</v>
      </c>
      <c r="G995" s="208"/>
      <c r="H995" s="211">
        <v>14.609</v>
      </c>
      <c r="I995" s="212"/>
      <c r="J995" s="208"/>
      <c r="K995" s="208"/>
      <c r="L995" s="213"/>
      <c r="M995" s="214"/>
      <c r="N995" s="215"/>
      <c r="O995" s="215"/>
      <c r="P995" s="215"/>
      <c r="Q995" s="215"/>
      <c r="R995" s="215"/>
      <c r="S995" s="215"/>
      <c r="T995" s="216"/>
      <c r="AT995" s="217" t="s">
        <v>243</v>
      </c>
      <c r="AU995" s="217" t="s">
        <v>88</v>
      </c>
      <c r="AV995" s="14" t="s">
        <v>88</v>
      </c>
      <c r="AW995" s="14" t="s">
        <v>39</v>
      </c>
      <c r="AX995" s="14" t="s">
        <v>78</v>
      </c>
      <c r="AY995" s="217" t="s">
        <v>233</v>
      </c>
    </row>
    <row r="996" spans="1:65" s="14" customFormat="1">
      <c r="B996" s="207"/>
      <c r="C996" s="208"/>
      <c r="D996" s="198" t="s">
        <v>243</v>
      </c>
      <c r="E996" s="209" t="s">
        <v>32</v>
      </c>
      <c r="F996" s="210" t="s">
        <v>1098</v>
      </c>
      <c r="G996" s="208"/>
      <c r="H996" s="211">
        <v>103.149</v>
      </c>
      <c r="I996" s="212"/>
      <c r="J996" s="208"/>
      <c r="K996" s="208"/>
      <c r="L996" s="213"/>
      <c r="M996" s="214"/>
      <c r="N996" s="215"/>
      <c r="O996" s="215"/>
      <c r="P996" s="215"/>
      <c r="Q996" s="215"/>
      <c r="R996" s="215"/>
      <c r="S996" s="215"/>
      <c r="T996" s="216"/>
      <c r="AT996" s="217" t="s">
        <v>243</v>
      </c>
      <c r="AU996" s="217" t="s">
        <v>88</v>
      </c>
      <c r="AV996" s="14" t="s">
        <v>88</v>
      </c>
      <c r="AW996" s="14" t="s">
        <v>39</v>
      </c>
      <c r="AX996" s="14" t="s">
        <v>78</v>
      </c>
      <c r="AY996" s="217" t="s">
        <v>233</v>
      </c>
    </row>
    <row r="997" spans="1:65" s="14" customFormat="1">
      <c r="B997" s="207"/>
      <c r="C997" s="208"/>
      <c r="D997" s="198" t="s">
        <v>243</v>
      </c>
      <c r="E997" s="209" t="s">
        <v>32</v>
      </c>
      <c r="F997" s="210" t="s">
        <v>1099</v>
      </c>
      <c r="G997" s="208"/>
      <c r="H997" s="211">
        <v>164.67500000000001</v>
      </c>
      <c r="I997" s="212"/>
      <c r="J997" s="208"/>
      <c r="K997" s="208"/>
      <c r="L997" s="213"/>
      <c r="M997" s="214"/>
      <c r="N997" s="215"/>
      <c r="O997" s="215"/>
      <c r="P997" s="215"/>
      <c r="Q997" s="215"/>
      <c r="R997" s="215"/>
      <c r="S997" s="215"/>
      <c r="T997" s="216"/>
      <c r="AT997" s="217" t="s">
        <v>243</v>
      </c>
      <c r="AU997" s="217" t="s">
        <v>88</v>
      </c>
      <c r="AV997" s="14" t="s">
        <v>88</v>
      </c>
      <c r="AW997" s="14" t="s">
        <v>39</v>
      </c>
      <c r="AX997" s="14" t="s">
        <v>78</v>
      </c>
      <c r="AY997" s="217" t="s">
        <v>233</v>
      </c>
    </row>
    <row r="998" spans="1:65" s="14" customFormat="1">
      <c r="B998" s="207"/>
      <c r="C998" s="208"/>
      <c r="D998" s="198" t="s">
        <v>243</v>
      </c>
      <c r="E998" s="209" t="s">
        <v>32</v>
      </c>
      <c r="F998" s="210" t="s">
        <v>1100</v>
      </c>
      <c r="G998" s="208"/>
      <c r="H998" s="211">
        <v>0.17599999999999999</v>
      </c>
      <c r="I998" s="212"/>
      <c r="J998" s="208"/>
      <c r="K998" s="208"/>
      <c r="L998" s="213"/>
      <c r="M998" s="214"/>
      <c r="N998" s="215"/>
      <c r="O998" s="215"/>
      <c r="P998" s="215"/>
      <c r="Q998" s="215"/>
      <c r="R998" s="215"/>
      <c r="S998" s="215"/>
      <c r="T998" s="216"/>
      <c r="AT998" s="217" t="s">
        <v>243</v>
      </c>
      <c r="AU998" s="217" t="s">
        <v>88</v>
      </c>
      <c r="AV998" s="14" t="s">
        <v>88</v>
      </c>
      <c r="AW998" s="14" t="s">
        <v>39</v>
      </c>
      <c r="AX998" s="14" t="s">
        <v>78</v>
      </c>
      <c r="AY998" s="217" t="s">
        <v>233</v>
      </c>
    </row>
    <row r="999" spans="1:65" s="15" customFormat="1">
      <c r="B999" s="218"/>
      <c r="C999" s="219"/>
      <c r="D999" s="198" t="s">
        <v>243</v>
      </c>
      <c r="E999" s="220" t="s">
        <v>32</v>
      </c>
      <c r="F999" s="221" t="s">
        <v>245</v>
      </c>
      <c r="G999" s="219"/>
      <c r="H999" s="222">
        <v>455.46900000000005</v>
      </c>
      <c r="I999" s="223"/>
      <c r="J999" s="219"/>
      <c r="K999" s="219"/>
      <c r="L999" s="224"/>
      <c r="M999" s="225"/>
      <c r="N999" s="226"/>
      <c r="O999" s="226"/>
      <c r="P999" s="226"/>
      <c r="Q999" s="226"/>
      <c r="R999" s="226"/>
      <c r="S999" s="226"/>
      <c r="T999" s="227"/>
      <c r="AT999" s="228" t="s">
        <v>243</v>
      </c>
      <c r="AU999" s="228" t="s">
        <v>88</v>
      </c>
      <c r="AV999" s="15" t="s">
        <v>239</v>
      </c>
      <c r="AW999" s="15" t="s">
        <v>39</v>
      </c>
      <c r="AX999" s="15" t="s">
        <v>86</v>
      </c>
      <c r="AY999" s="228" t="s">
        <v>233</v>
      </c>
    </row>
    <row r="1000" spans="1:65" s="2" customFormat="1" ht="24.15" customHeight="1">
      <c r="A1000" s="37"/>
      <c r="B1000" s="38"/>
      <c r="C1000" s="178" t="s">
        <v>1125</v>
      </c>
      <c r="D1000" s="178" t="s">
        <v>235</v>
      </c>
      <c r="E1000" s="179" t="s">
        <v>1126</v>
      </c>
      <c r="F1000" s="180" t="s">
        <v>1127</v>
      </c>
      <c r="G1000" s="181" t="s">
        <v>1081</v>
      </c>
      <c r="H1000" s="182">
        <v>26.8</v>
      </c>
      <c r="I1000" s="183"/>
      <c r="J1000" s="184">
        <f>ROUND(I1000*H1000,2)</f>
        <v>0</v>
      </c>
      <c r="K1000" s="180" t="s">
        <v>238</v>
      </c>
      <c r="L1000" s="42"/>
      <c r="M1000" s="185" t="s">
        <v>32</v>
      </c>
      <c r="N1000" s="186" t="s">
        <v>49</v>
      </c>
      <c r="O1000" s="67"/>
      <c r="P1000" s="187">
        <f>O1000*H1000</f>
        <v>0</v>
      </c>
      <c r="Q1000" s="187">
        <v>0</v>
      </c>
      <c r="R1000" s="187">
        <f>Q1000*H1000</f>
        <v>0</v>
      </c>
      <c r="S1000" s="187">
        <v>0</v>
      </c>
      <c r="T1000" s="188">
        <f>S1000*H1000</f>
        <v>0</v>
      </c>
      <c r="U1000" s="37"/>
      <c r="V1000" s="37"/>
      <c r="W1000" s="37"/>
      <c r="X1000" s="37"/>
      <c r="Y1000" s="37"/>
      <c r="Z1000" s="37"/>
      <c r="AA1000" s="37"/>
      <c r="AB1000" s="37"/>
      <c r="AC1000" s="37"/>
      <c r="AD1000" s="37"/>
      <c r="AE1000" s="37"/>
      <c r="AR1000" s="189" t="s">
        <v>239</v>
      </c>
      <c r="AT1000" s="189" t="s">
        <v>235</v>
      </c>
      <c r="AU1000" s="189" t="s">
        <v>88</v>
      </c>
      <c r="AY1000" s="19" t="s">
        <v>233</v>
      </c>
      <c r="BE1000" s="190">
        <f>IF(N1000="základní",J1000,0)</f>
        <v>0</v>
      </c>
      <c r="BF1000" s="190">
        <f>IF(N1000="snížená",J1000,0)</f>
        <v>0</v>
      </c>
      <c r="BG1000" s="190">
        <f>IF(N1000="zákl. přenesená",J1000,0)</f>
        <v>0</v>
      </c>
      <c r="BH1000" s="190">
        <f>IF(N1000="sníž. přenesená",J1000,0)</f>
        <v>0</v>
      </c>
      <c r="BI1000" s="190">
        <f>IF(N1000="nulová",J1000,0)</f>
        <v>0</v>
      </c>
      <c r="BJ1000" s="19" t="s">
        <v>86</v>
      </c>
      <c r="BK1000" s="190">
        <f>ROUND(I1000*H1000,2)</f>
        <v>0</v>
      </c>
      <c r="BL1000" s="19" t="s">
        <v>239</v>
      </c>
      <c r="BM1000" s="189" t="s">
        <v>1128</v>
      </c>
    </row>
    <row r="1001" spans="1:65" s="2" customFormat="1">
      <c r="A1001" s="37"/>
      <c r="B1001" s="38"/>
      <c r="C1001" s="39"/>
      <c r="D1001" s="191" t="s">
        <v>241</v>
      </c>
      <c r="E1001" s="39"/>
      <c r="F1001" s="192" t="s">
        <v>1129</v>
      </c>
      <c r="G1001" s="39"/>
      <c r="H1001" s="39"/>
      <c r="I1001" s="193"/>
      <c r="J1001" s="39"/>
      <c r="K1001" s="39"/>
      <c r="L1001" s="42"/>
      <c r="M1001" s="194"/>
      <c r="N1001" s="195"/>
      <c r="O1001" s="67"/>
      <c r="P1001" s="67"/>
      <c r="Q1001" s="67"/>
      <c r="R1001" s="67"/>
      <c r="S1001" s="67"/>
      <c r="T1001" s="68"/>
      <c r="U1001" s="37"/>
      <c r="V1001" s="37"/>
      <c r="W1001" s="37"/>
      <c r="X1001" s="37"/>
      <c r="Y1001" s="37"/>
      <c r="Z1001" s="37"/>
      <c r="AA1001" s="37"/>
      <c r="AB1001" s="37"/>
      <c r="AC1001" s="37"/>
      <c r="AD1001" s="37"/>
      <c r="AE1001" s="37"/>
      <c r="AT1001" s="19" t="s">
        <v>241</v>
      </c>
      <c r="AU1001" s="19" t="s">
        <v>88</v>
      </c>
    </row>
    <row r="1002" spans="1:65" s="14" customFormat="1">
      <c r="B1002" s="207"/>
      <c r="C1002" s="208"/>
      <c r="D1002" s="198" t="s">
        <v>243</v>
      </c>
      <c r="E1002" s="209" t="s">
        <v>32</v>
      </c>
      <c r="F1002" s="210" t="s">
        <v>1111</v>
      </c>
      <c r="G1002" s="208"/>
      <c r="H1002" s="211">
        <v>2.2879999999999998</v>
      </c>
      <c r="I1002" s="212"/>
      <c r="J1002" s="208"/>
      <c r="K1002" s="208"/>
      <c r="L1002" s="213"/>
      <c r="M1002" s="214"/>
      <c r="N1002" s="215"/>
      <c r="O1002" s="215"/>
      <c r="P1002" s="215"/>
      <c r="Q1002" s="215"/>
      <c r="R1002" s="215"/>
      <c r="S1002" s="215"/>
      <c r="T1002" s="216"/>
      <c r="AT1002" s="217" t="s">
        <v>243</v>
      </c>
      <c r="AU1002" s="217" t="s">
        <v>88</v>
      </c>
      <c r="AV1002" s="14" t="s">
        <v>88</v>
      </c>
      <c r="AW1002" s="14" t="s">
        <v>39</v>
      </c>
      <c r="AX1002" s="14" t="s">
        <v>78</v>
      </c>
      <c r="AY1002" s="217" t="s">
        <v>233</v>
      </c>
    </row>
    <row r="1003" spans="1:65" s="14" customFormat="1">
      <c r="B1003" s="207"/>
      <c r="C1003" s="208"/>
      <c r="D1003" s="198" t="s">
        <v>243</v>
      </c>
      <c r="E1003" s="209" t="s">
        <v>32</v>
      </c>
      <c r="F1003" s="210" t="s">
        <v>1112</v>
      </c>
      <c r="G1003" s="208"/>
      <c r="H1003" s="211">
        <v>23.841999999999999</v>
      </c>
      <c r="I1003" s="212"/>
      <c r="J1003" s="208"/>
      <c r="K1003" s="208"/>
      <c r="L1003" s="213"/>
      <c r="M1003" s="214"/>
      <c r="N1003" s="215"/>
      <c r="O1003" s="215"/>
      <c r="P1003" s="215"/>
      <c r="Q1003" s="215"/>
      <c r="R1003" s="215"/>
      <c r="S1003" s="215"/>
      <c r="T1003" s="216"/>
      <c r="AT1003" s="217" t="s">
        <v>243</v>
      </c>
      <c r="AU1003" s="217" t="s">
        <v>88</v>
      </c>
      <c r="AV1003" s="14" t="s">
        <v>88</v>
      </c>
      <c r="AW1003" s="14" t="s">
        <v>39</v>
      </c>
      <c r="AX1003" s="14" t="s">
        <v>78</v>
      </c>
      <c r="AY1003" s="217" t="s">
        <v>233</v>
      </c>
    </row>
    <row r="1004" spans="1:65" s="14" customFormat="1">
      <c r="B1004" s="207"/>
      <c r="C1004" s="208"/>
      <c r="D1004" s="198" t="s">
        <v>243</v>
      </c>
      <c r="E1004" s="209" t="s">
        <v>32</v>
      </c>
      <c r="F1004" s="210" t="s">
        <v>1113</v>
      </c>
      <c r="G1004" s="208"/>
      <c r="H1004" s="211">
        <v>0.67</v>
      </c>
      <c r="I1004" s="212"/>
      <c r="J1004" s="208"/>
      <c r="K1004" s="208"/>
      <c r="L1004" s="213"/>
      <c r="M1004" s="214"/>
      <c r="N1004" s="215"/>
      <c r="O1004" s="215"/>
      <c r="P1004" s="215"/>
      <c r="Q1004" s="215"/>
      <c r="R1004" s="215"/>
      <c r="S1004" s="215"/>
      <c r="T1004" s="216"/>
      <c r="AT1004" s="217" t="s">
        <v>243</v>
      </c>
      <c r="AU1004" s="217" t="s">
        <v>88</v>
      </c>
      <c r="AV1004" s="14" t="s">
        <v>88</v>
      </c>
      <c r="AW1004" s="14" t="s">
        <v>39</v>
      </c>
      <c r="AX1004" s="14" t="s">
        <v>78</v>
      </c>
      <c r="AY1004" s="217" t="s">
        <v>233</v>
      </c>
    </row>
    <row r="1005" spans="1:65" s="15" customFormat="1">
      <c r="B1005" s="218"/>
      <c r="C1005" s="219"/>
      <c r="D1005" s="198" t="s">
        <v>243</v>
      </c>
      <c r="E1005" s="220" t="s">
        <v>32</v>
      </c>
      <c r="F1005" s="221" t="s">
        <v>245</v>
      </c>
      <c r="G1005" s="219"/>
      <c r="H1005" s="222">
        <v>26.8</v>
      </c>
      <c r="I1005" s="223"/>
      <c r="J1005" s="219"/>
      <c r="K1005" s="219"/>
      <c r="L1005" s="224"/>
      <c r="M1005" s="225"/>
      <c r="N1005" s="226"/>
      <c r="O1005" s="226"/>
      <c r="P1005" s="226"/>
      <c r="Q1005" s="226"/>
      <c r="R1005" s="226"/>
      <c r="S1005" s="226"/>
      <c r="T1005" s="227"/>
      <c r="AT1005" s="228" t="s">
        <v>243</v>
      </c>
      <c r="AU1005" s="228" t="s">
        <v>88</v>
      </c>
      <c r="AV1005" s="15" t="s">
        <v>239</v>
      </c>
      <c r="AW1005" s="15" t="s">
        <v>39</v>
      </c>
      <c r="AX1005" s="15" t="s">
        <v>86</v>
      </c>
      <c r="AY1005" s="228" t="s">
        <v>233</v>
      </c>
    </row>
    <row r="1006" spans="1:65" s="2" customFormat="1" ht="44.25" customHeight="1">
      <c r="A1006" s="37"/>
      <c r="B1006" s="38"/>
      <c r="C1006" s="178" t="s">
        <v>1130</v>
      </c>
      <c r="D1006" s="178" t="s">
        <v>235</v>
      </c>
      <c r="E1006" s="179" t="s">
        <v>1131</v>
      </c>
      <c r="F1006" s="180" t="s">
        <v>1132</v>
      </c>
      <c r="G1006" s="181" t="s">
        <v>1081</v>
      </c>
      <c r="H1006" s="182">
        <v>130.125</v>
      </c>
      <c r="I1006" s="183"/>
      <c r="J1006" s="184">
        <f>ROUND(I1006*H1006,2)</f>
        <v>0</v>
      </c>
      <c r="K1006" s="180" t="s">
        <v>238</v>
      </c>
      <c r="L1006" s="42"/>
      <c r="M1006" s="185" t="s">
        <v>32</v>
      </c>
      <c r="N1006" s="186" t="s">
        <v>49</v>
      </c>
      <c r="O1006" s="67"/>
      <c r="P1006" s="187">
        <f>O1006*H1006</f>
        <v>0</v>
      </c>
      <c r="Q1006" s="187">
        <v>0</v>
      </c>
      <c r="R1006" s="187">
        <f>Q1006*H1006</f>
        <v>0</v>
      </c>
      <c r="S1006" s="187">
        <v>0</v>
      </c>
      <c r="T1006" s="188">
        <f>S1006*H1006</f>
        <v>0</v>
      </c>
      <c r="U1006" s="37"/>
      <c r="V1006" s="37"/>
      <c r="W1006" s="37"/>
      <c r="X1006" s="37"/>
      <c r="Y1006" s="37"/>
      <c r="Z1006" s="37"/>
      <c r="AA1006" s="37"/>
      <c r="AB1006" s="37"/>
      <c r="AC1006" s="37"/>
      <c r="AD1006" s="37"/>
      <c r="AE1006" s="37"/>
      <c r="AR1006" s="189" t="s">
        <v>239</v>
      </c>
      <c r="AT1006" s="189" t="s">
        <v>235</v>
      </c>
      <c r="AU1006" s="189" t="s">
        <v>88</v>
      </c>
      <c r="AY1006" s="19" t="s">
        <v>233</v>
      </c>
      <c r="BE1006" s="190">
        <f>IF(N1006="základní",J1006,0)</f>
        <v>0</v>
      </c>
      <c r="BF1006" s="190">
        <f>IF(N1006="snížená",J1006,0)</f>
        <v>0</v>
      </c>
      <c r="BG1006" s="190">
        <f>IF(N1006="zákl. přenesená",J1006,0)</f>
        <v>0</v>
      </c>
      <c r="BH1006" s="190">
        <f>IF(N1006="sníž. přenesená",J1006,0)</f>
        <v>0</v>
      </c>
      <c r="BI1006" s="190">
        <f>IF(N1006="nulová",J1006,0)</f>
        <v>0</v>
      </c>
      <c r="BJ1006" s="19" t="s">
        <v>86</v>
      </c>
      <c r="BK1006" s="190">
        <f>ROUND(I1006*H1006,2)</f>
        <v>0</v>
      </c>
      <c r="BL1006" s="19" t="s">
        <v>239</v>
      </c>
      <c r="BM1006" s="189" t="s">
        <v>1133</v>
      </c>
    </row>
    <row r="1007" spans="1:65" s="2" customFormat="1">
      <c r="A1007" s="37"/>
      <c r="B1007" s="38"/>
      <c r="C1007" s="39"/>
      <c r="D1007" s="191" t="s">
        <v>241</v>
      </c>
      <c r="E1007" s="39"/>
      <c r="F1007" s="192" t="s">
        <v>1134</v>
      </c>
      <c r="G1007" s="39"/>
      <c r="H1007" s="39"/>
      <c r="I1007" s="193"/>
      <c r="J1007" s="39"/>
      <c r="K1007" s="39"/>
      <c r="L1007" s="42"/>
      <c r="M1007" s="194"/>
      <c r="N1007" s="195"/>
      <c r="O1007" s="67"/>
      <c r="P1007" s="67"/>
      <c r="Q1007" s="67"/>
      <c r="R1007" s="67"/>
      <c r="S1007" s="67"/>
      <c r="T1007" s="68"/>
      <c r="U1007" s="37"/>
      <c r="V1007" s="37"/>
      <c r="W1007" s="37"/>
      <c r="X1007" s="37"/>
      <c r="Y1007" s="37"/>
      <c r="Z1007" s="37"/>
      <c r="AA1007" s="37"/>
      <c r="AB1007" s="37"/>
      <c r="AC1007" s="37"/>
      <c r="AD1007" s="37"/>
      <c r="AE1007" s="37"/>
      <c r="AT1007" s="19" t="s">
        <v>241</v>
      </c>
      <c r="AU1007" s="19" t="s">
        <v>88</v>
      </c>
    </row>
    <row r="1008" spans="1:65" s="14" customFormat="1">
      <c r="B1008" s="207"/>
      <c r="C1008" s="208"/>
      <c r="D1008" s="198" t="s">
        <v>243</v>
      </c>
      <c r="E1008" s="209" t="s">
        <v>32</v>
      </c>
      <c r="F1008" s="210" t="s">
        <v>1098</v>
      </c>
      <c r="G1008" s="208"/>
      <c r="H1008" s="211">
        <v>103.149</v>
      </c>
      <c r="I1008" s="212"/>
      <c r="J1008" s="208"/>
      <c r="K1008" s="208"/>
      <c r="L1008" s="213"/>
      <c r="M1008" s="214"/>
      <c r="N1008" s="215"/>
      <c r="O1008" s="215"/>
      <c r="P1008" s="215"/>
      <c r="Q1008" s="215"/>
      <c r="R1008" s="215"/>
      <c r="S1008" s="215"/>
      <c r="T1008" s="216"/>
      <c r="AT1008" s="217" t="s">
        <v>243</v>
      </c>
      <c r="AU1008" s="217" t="s">
        <v>88</v>
      </c>
      <c r="AV1008" s="14" t="s">
        <v>88</v>
      </c>
      <c r="AW1008" s="14" t="s">
        <v>39</v>
      </c>
      <c r="AX1008" s="14" t="s">
        <v>78</v>
      </c>
      <c r="AY1008" s="217" t="s">
        <v>233</v>
      </c>
    </row>
    <row r="1009" spans="1:65" s="14" customFormat="1">
      <c r="B1009" s="207"/>
      <c r="C1009" s="208"/>
      <c r="D1009" s="198" t="s">
        <v>243</v>
      </c>
      <c r="E1009" s="209" t="s">
        <v>32</v>
      </c>
      <c r="F1009" s="210" t="s">
        <v>1100</v>
      </c>
      <c r="G1009" s="208"/>
      <c r="H1009" s="211">
        <v>0.17599999999999999</v>
      </c>
      <c r="I1009" s="212"/>
      <c r="J1009" s="208"/>
      <c r="K1009" s="208"/>
      <c r="L1009" s="213"/>
      <c r="M1009" s="214"/>
      <c r="N1009" s="215"/>
      <c r="O1009" s="215"/>
      <c r="P1009" s="215"/>
      <c r="Q1009" s="215"/>
      <c r="R1009" s="215"/>
      <c r="S1009" s="215"/>
      <c r="T1009" s="216"/>
      <c r="AT1009" s="217" t="s">
        <v>243</v>
      </c>
      <c r="AU1009" s="217" t="s">
        <v>88</v>
      </c>
      <c r="AV1009" s="14" t="s">
        <v>88</v>
      </c>
      <c r="AW1009" s="14" t="s">
        <v>39</v>
      </c>
      <c r="AX1009" s="14" t="s">
        <v>78</v>
      </c>
      <c r="AY1009" s="217" t="s">
        <v>233</v>
      </c>
    </row>
    <row r="1010" spans="1:65" s="14" customFormat="1">
      <c r="B1010" s="207"/>
      <c r="C1010" s="208"/>
      <c r="D1010" s="198" t="s">
        <v>243</v>
      </c>
      <c r="E1010" s="209" t="s">
        <v>32</v>
      </c>
      <c r="F1010" s="210" t="s">
        <v>1111</v>
      </c>
      <c r="G1010" s="208"/>
      <c r="H1010" s="211">
        <v>2.2879999999999998</v>
      </c>
      <c r="I1010" s="212"/>
      <c r="J1010" s="208"/>
      <c r="K1010" s="208"/>
      <c r="L1010" s="213"/>
      <c r="M1010" s="214"/>
      <c r="N1010" s="215"/>
      <c r="O1010" s="215"/>
      <c r="P1010" s="215"/>
      <c r="Q1010" s="215"/>
      <c r="R1010" s="215"/>
      <c r="S1010" s="215"/>
      <c r="T1010" s="216"/>
      <c r="AT1010" s="217" t="s">
        <v>243</v>
      </c>
      <c r="AU1010" s="217" t="s">
        <v>88</v>
      </c>
      <c r="AV1010" s="14" t="s">
        <v>88</v>
      </c>
      <c r="AW1010" s="14" t="s">
        <v>39</v>
      </c>
      <c r="AX1010" s="14" t="s">
        <v>78</v>
      </c>
      <c r="AY1010" s="217" t="s">
        <v>233</v>
      </c>
    </row>
    <row r="1011" spans="1:65" s="14" customFormat="1">
      <c r="B1011" s="207"/>
      <c r="C1011" s="208"/>
      <c r="D1011" s="198" t="s">
        <v>243</v>
      </c>
      <c r="E1011" s="209" t="s">
        <v>32</v>
      </c>
      <c r="F1011" s="210" t="s">
        <v>1112</v>
      </c>
      <c r="G1011" s="208"/>
      <c r="H1011" s="211">
        <v>23.841999999999999</v>
      </c>
      <c r="I1011" s="212"/>
      <c r="J1011" s="208"/>
      <c r="K1011" s="208"/>
      <c r="L1011" s="213"/>
      <c r="M1011" s="214"/>
      <c r="N1011" s="215"/>
      <c r="O1011" s="215"/>
      <c r="P1011" s="215"/>
      <c r="Q1011" s="215"/>
      <c r="R1011" s="215"/>
      <c r="S1011" s="215"/>
      <c r="T1011" s="216"/>
      <c r="AT1011" s="217" t="s">
        <v>243</v>
      </c>
      <c r="AU1011" s="217" t="s">
        <v>88</v>
      </c>
      <c r="AV1011" s="14" t="s">
        <v>88</v>
      </c>
      <c r="AW1011" s="14" t="s">
        <v>39</v>
      </c>
      <c r="AX1011" s="14" t="s">
        <v>78</v>
      </c>
      <c r="AY1011" s="217" t="s">
        <v>233</v>
      </c>
    </row>
    <row r="1012" spans="1:65" s="14" customFormat="1">
      <c r="B1012" s="207"/>
      <c r="C1012" s="208"/>
      <c r="D1012" s="198" t="s">
        <v>243</v>
      </c>
      <c r="E1012" s="209" t="s">
        <v>32</v>
      </c>
      <c r="F1012" s="210" t="s">
        <v>1113</v>
      </c>
      <c r="G1012" s="208"/>
      <c r="H1012" s="211">
        <v>0.67</v>
      </c>
      <c r="I1012" s="212"/>
      <c r="J1012" s="208"/>
      <c r="K1012" s="208"/>
      <c r="L1012" s="213"/>
      <c r="M1012" s="214"/>
      <c r="N1012" s="215"/>
      <c r="O1012" s="215"/>
      <c r="P1012" s="215"/>
      <c r="Q1012" s="215"/>
      <c r="R1012" s="215"/>
      <c r="S1012" s="215"/>
      <c r="T1012" s="216"/>
      <c r="AT1012" s="217" t="s">
        <v>243</v>
      </c>
      <c r="AU1012" s="217" t="s">
        <v>88</v>
      </c>
      <c r="AV1012" s="14" t="s">
        <v>88</v>
      </c>
      <c r="AW1012" s="14" t="s">
        <v>39</v>
      </c>
      <c r="AX1012" s="14" t="s">
        <v>78</v>
      </c>
      <c r="AY1012" s="217" t="s">
        <v>233</v>
      </c>
    </row>
    <row r="1013" spans="1:65" s="15" customFormat="1">
      <c r="B1013" s="218"/>
      <c r="C1013" s="219"/>
      <c r="D1013" s="198" t="s">
        <v>243</v>
      </c>
      <c r="E1013" s="220" t="s">
        <v>32</v>
      </c>
      <c r="F1013" s="221" t="s">
        <v>245</v>
      </c>
      <c r="G1013" s="219"/>
      <c r="H1013" s="222">
        <v>130.12499999999997</v>
      </c>
      <c r="I1013" s="223"/>
      <c r="J1013" s="219"/>
      <c r="K1013" s="219"/>
      <c r="L1013" s="224"/>
      <c r="M1013" s="225"/>
      <c r="N1013" s="226"/>
      <c r="O1013" s="226"/>
      <c r="P1013" s="226"/>
      <c r="Q1013" s="226"/>
      <c r="R1013" s="226"/>
      <c r="S1013" s="226"/>
      <c r="T1013" s="227"/>
      <c r="AT1013" s="228" t="s">
        <v>243</v>
      </c>
      <c r="AU1013" s="228" t="s">
        <v>88</v>
      </c>
      <c r="AV1013" s="15" t="s">
        <v>239</v>
      </c>
      <c r="AW1013" s="15" t="s">
        <v>39</v>
      </c>
      <c r="AX1013" s="15" t="s">
        <v>86</v>
      </c>
      <c r="AY1013" s="228" t="s">
        <v>233</v>
      </c>
    </row>
    <row r="1014" spans="1:65" s="2" customFormat="1" ht="44.25" customHeight="1">
      <c r="A1014" s="37"/>
      <c r="B1014" s="38"/>
      <c r="C1014" s="178" t="s">
        <v>1135</v>
      </c>
      <c r="D1014" s="178" t="s">
        <v>235</v>
      </c>
      <c r="E1014" s="179" t="s">
        <v>1136</v>
      </c>
      <c r="F1014" s="180" t="s">
        <v>1137</v>
      </c>
      <c r="G1014" s="181" t="s">
        <v>1081</v>
      </c>
      <c r="H1014" s="182">
        <v>179.72900000000001</v>
      </c>
      <c r="I1014" s="183"/>
      <c r="J1014" s="184">
        <f>ROUND(I1014*H1014,2)</f>
        <v>0</v>
      </c>
      <c r="K1014" s="180" t="s">
        <v>238</v>
      </c>
      <c r="L1014" s="42"/>
      <c r="M1014" s="185" t="s">
        <v>32</v>
      </c>
      <c r="N1014" s="186" t="s">
        <v>49</v>
      </c>
      <c r="O1014" s="67"/>
      <c r="P1014" s="187">
        <f>O1014*H1014</f>
        <v>0</v>
      </c>
      <c r="Q1014" s="187">
        <v>0</v>
      </c>
      <c r="R1014" s="187">
        <f>Q1014*H1014</f>
        <v>0</v>
      </c>
      <c r="S1014" s="187">
        <v>0</v>
      </c>
      <c r="T1014" s="188">
        <f>S1014*H1014</f>
        <v>0</v>
      </c>
      <c r="U1014" s="37"/>
      <c r="V1014" s="37"/>
      <c r="W1014" s="37"/>
      <c r="X1014" s="37"/>
      <c r="Y1014" s="37"/>
      <c r="Z1014" s="37"/>
      <c r="AA1014" s="37"/>
      <c r="AB1014" s="37"/>
      <c r="AC1014" s="37"/>
      <c r="AD1014" s="37"/>
      <c r="AE1014" s="37"/>
      <c r="AR1014" s="189" t="s">
        <v>239</v>
      </c>
      <c r="AT1014" s="189" t="s">
        <v>235</v>
      </c>
      <c r="AU1014" s="189" t="s">
        <v>88</v>
      </c>
      <c r="AY1014" s="19" t="s">
        <v>233</v>
      </c>
      <c r="BE1014" s="190">
        <f>IF(N1014="základní",J1014,0)</f>
        <v>0</v>
      </c>
      <c r="BF1014" s="190">
        <f>IF(N1014="snížená",J1014,0)</f>
        <v>0</v>
      </c>
      <c r="BG1014" s="190">
        <f>IF(N1014="zákl. přenesená",J1014,0)</f>
        <v>0</v>
      </c>
      <c r="BH1014" s="190">
        <f>IF(N1014="sníž. přenesená",J1014,0)</f>
        <v>0</v>
      </c>
      <c r="BI1014" s="190">
        <f>IF(N1014="nulová",J1014,0)</f>
        <v>0</v>
      </c>
      <c r="BJ1014" s="19" t="s">
        <v>86</v>
      </c>
      <c r="BK1014" s="190">
        <f>ROUND(I1014*H1014,2)</f>
        <v>0</v>
      </c>
      <c r="BL1014" s="19" t="s">
        <v>239</v>
      </c>
      <c r="BM1014" s="189" t="s">
        <v>1138</v>
      </c>
    </row>
    <row r="1015" spans="1:65" s="2" customFormat="1">
      <c r="A1015" s="37"/>
      <c r="B1015" s="38"/>
      <c r="C1015" s="39"/>
      <c r="D1015" s="191" t="s">
        <v>241</v>
      </c>
      <c r="E1015" s="39"/>
      <c r="F1015" s="192" t="s">
        <v>1139</v>
      </c>
      <c r="G1015" s="39"/>
      <c r="H1015" s="39"/>
      <c r="I1015" s="193"/>
      <c r="J1015" s="39"/>
      <c r="K1015" s="39"/>
      <c r="L1015" s="42"/>
      <c r="M1015" s="194"/>
      <c r="N1015" s="195"/>
      <c r="O1015" s="67"/>
      <c r="P1015" s="67"/>
      <c r="Q1015" s="67"/>
      <c r="R1015" s="67"/>
      <c r="S1015" s="67"/>
      <c r="T1015" s="68"/>
      <c r="U1015" s="37"/>
      <c r="V1015" s="37"/>
      <c r="W1015" s="37"/>
      <c r="X1015" s="37"/>
      <c r="Y1015" s="37"/>
      <c r="Z1015" s="37"/>
      <c r="AA1015" s="37"/>
      <c r="AB1015" s="37"/>
      <c r="AC1015" s="37"/>
      <c r="AD1015" s="37"/>
      <c r="AE1015" s="37"/>
      <c r="AT1015" s="19" t="s">
        <v>241</v>
      </c>
      <c r="AU1015" s="19" t="s">
        <v>88</v>
      </c>
    </row>
    <row r="1016" spans="1:65" s="14" customFormat="1">
      <c r="B1016" s="207"/>
      <c r="C1016" s="208"/>
      <c r="D1016" s="198" t="s">
        <v>243</v>
      </c>
      <c r="E1016" s="209" t="s">
        <v>32</v>
      </c>
      <c r="F1016" s="210" t="s">
        <v>1084</v>
      </c>
      <c r="G1016" s="208"/>
      <c r="H1016" s="211">
        <v>165.12</v>
      </c>
      <c r="I1016" s="212"/>
      <c r="J1016" s="208"/>
      <c r="K1016" s="208"/>
      <c r="L1016" s="213"/>
      <c r="M1016" s="214"/>
      <c r="N1016" s="215"/>
      <c r="O1016" s="215"/>
      <c r="P1016" s="215"/>
      <c r="Q1016" s="215"/>
      <c r="R1016" s="215"/>
      <c r="S1016" s="215"/>
      <c r="T1016" s="216"/>
      <c r="AT1016" s="217" t="s">
        <v>243</v>
      </c>
      <c r="AU1016" s="217" t="s">
        <v>88</v>
      </c>
      <c r="AV1016" s="14" t="s">
        <v>88</v>
      </c>
      <c r="AW1016" s="14" t="s">
        <v>39</v>
      </c>
      <c r="AX1016" s="14" t="s">
        <v>78</v>
      </c>
      <c r="AY1016" s="217" t="s">
        <v>233</v>
      </c>
    </row>
    <row r="1017" spans="1:65" s="14" customFormat="1">
      <c r="B1017" s="207"/>
      <c r="C1017" s="208"/>
      <c r="D1017" s="198" t="s">
        <v>243</v>
      </c>
      <c r="E1017" s="209" t="s">
        <v>32</v>
      </c>
      <c r="F1017" s="210" t="s">
        <v>1086</v>
      </c>
      <c r="G1017" s="208"/>
      <c r="H1017" s="211">
        <v>14.609</v>
      </c>
      <c r="I1017" s="212"/>
      <c r="J1017" s="208"/>
      <c r="K1017" s="208"/>
      <c r="L1017" s="213"/>
      <c r="M1017" s="214"/>
      <c r="N1017" s="215"/>
      <c r="O1017" s="215"/>
      <c r="P1017" s="215"/>
      <c r="Q1017" s="215"/>
      <c r="R1017" s="215"/>
      <c r="S1017" s="215"/>
      <c r="T1017" s="216"/>
      <c r="AT1017" s="217" t="s">
        <v>243</v>
      </c>
      <c r="AU1017" s="217" t="s">
        <v>88</v>
      </c>
      <c r="AV1017" s="14" t="s">
        <v>88</v>
      </c>
      <c r="AW1017" s="14" t="s">
        <v>39</v>
      </c>
      <c r="AX1017" s="14" t="s">
        <v>78</v>
      </c>
      <c r="AY1017" s="217" t="s">
        <v>233</v>
      </c>
    </row>
    <row r="1018" spans="1:65" s="15" customFormat="1">
      <c r="B1018" s="218"/>
      <c r="C1018" s="219"/>
      <c r="D1018" s="198" t="s">
        <v>243</v>
      </c>
      <c r="E1018" s="220" t="s">
        <v>32</v>
      </c>
      <c r="F1018" s="221" t="s">
        <v>245</v>
      </c>
      <c r="G1018" s="219"/>
      <c r="H1018" s="222">
        <v>179.72900000000001</v>
      </c>
      <c r="I1018" s="223"/>
      <c r="J1018" s="219"/>
      <c r="K1018" s="219"/>
      <c r="L1018" s="224"/>
      <c r="M1018" s="225"/>
      <c r="N1018" s="226"/>
      <c r="O1018" s="226"/>
      <c r="P1018" s="226"/>
      <c r="Q1018" s="226"/>
      <c r="R1018" s="226"/>
      <c r="S1018" s="226"/>
      <c r="T1018" s="227"/>
      <c r="AT1018" s="228" t="s">
        <v>243</v>
      </c>
      <c r="AU1018" s="228" t="s">
        <v>88</v>
      </c>
      <c r="AV1018" s="15" t="s">
        <v>239</v>
      </c>
      <c r="AW1018" s="15" t="s">
        <v>39</v>
      </c>
      <c r="AX1018" s="15" t="s">
        <v>86</v>
      </c>
      <c r="AY1018" s="228" t="s">
        <v>233</v>
      </c>
    </row>
    <row r="1019" spans="1:65" s="2" customFormat="1" ht="44.25" customHeight="1">
      <c r="A1019" s="37"/>
      <c r="B1019" s="38"/>
      <c r="C1019" s="178" t="s">
        <v>1140</v>
      </c>
      <c r="D1019" s="178" t="s">
        <v>235</v>
      </c>
      <c r="E1019" s="179" t="s">
        <v>1141</v>
      </c>
      <c r="F1019" s="180" t="s">
        <v>1142</v>
      </c>
      <c r="G1019" s="181" t="s">
        <v>1081</v>
      </c>
      <c r="H1019" s="182">
        <v>172.41499999999999</v>
      </c>
      <c r="I1019" s="183"/>
      <c r="J1019" s="184">
        <f>ROUND(I1019*H1019,2)</f>
        <v>0</v>
      </c>
      <c r="K1019" s="180" t="s">
        <v>238</v>
      </c>
      <c r="L1019" s="42"/>
      <c r="M1019" s="185" t="s">
        <v>32</v>
      </c>
      <c r="N1019" s="186" t="s">
        <v>49</v>
      </c>
      <c r="O1019" s="67"/>
      <c r="P1019" s="187">
        <f>O1019*H1019</f>
        <v>0</v>
      </c>
      <c r="Q1019" s="187">
        <v>0</v>
      </c>
      <c r="R1019" s="187">
        <f>Q1019*H1019</f>
        <v>0</v>
      </c>
      <c r="S1019" s="187">
        <v>0</v>
      </c>
      <c r="T1019" s="188">
        <f>S1019*H1019</f>
        <v>0</v>
      </c>
      <c r="U1019" s="37"/>
      <c r="V1019" s="37"/>
      <c r="W1019" s="37"/>
      <c r="X1019" s="37"/>
      <c r="Y1019" s="37"/>
      <c r="Z1019" s="37"/>
      <c r="AA1019" s="37"/>
      <c r="AB1019" s="37"/>
      <c r="AC1019" s="37"/>
      <c r="AD1019" s="37"/>
      <c r="AE1019" s="37"/>
      <c r="AR1019" s="189" t="s">
        <v>239</v>
      </c>
      <c r="AT1019" s="189" t="s">
        <v>235</v>
      </c>
      <c r="AU1019" s="189" t="s">
        <v>88</v>
      </c>
      <c r="AY1019" s="19" t="s">
        <v>233</v>
      </c>
      <c r="BE1019" s="190">
        <f>IF(N1019="základní",J1019,0)</f>
        <v>0</v>
      </c>
      <c r="BF1019" s="190">
        <f>IF(N1019="snížená",J1019,0)</f>
        <v>0</v>
      </c>
      <c r="BG1019" s="190">
        <f>IF(N1019="zákl. přenesená",J1019,0)</f>
        <v>0</v>
      </c>
      <c r="BH1019" s="190">
        <f>IF(N1019="sníž. přenesená",J1019,0)</f>
        <v>0</v>
      </c>
      <c r="BI1019" s="190">
        <f>IF(N1019="nulová",J1019,0)</f>
        <v>0</v>
      </c>
      <c r="BJ1019" s="19" t="s">
        <v>86</v>
      </c>
      <c r="BK1019" s="190">
        <f>ROUND(I1019*H1019,2)</f>
        <v>0</v>
      </c>
      <c r="BL1019" s="19" t="s">
        <v>239</v>
      </c>
      <c r="BM1019" s="189" t="s">
        <v>1143</v>
      </c>
    </row>
    <row r="1020" spans="1:65" s="2" customFormat="1">
      <c r="A1020" s="37"/>
      <c r="B1020" s="38"/>
      <c r="C1020" s="39"/>
      <c r="D1020" s="191" t="s">
        <v>241</v>
      </c>
      <c r="E1020" s="39"/>
      <c r="F1020" s="192" t="s">
        <v>1144</v>
      </c>
      <c r="G1020" s="39"/>
      <c r="H1020" s="39"/>
      <c r="I1020" s="193"/>
      <c r="J1020" s="39"/>
      <c r="K1020" s="39"/>
      <c r="L1020" s="42"/>
      <c r="M1020" s="194"/>
      <c r="N1020" s="195"/>
      <c r="O1020" s="67"/>
      <c r="P1020" s="67"/>
      <c r="Q1020" s="67"/>
      <c r="R1020" s="67"/>
      <c r="S1020" s="67"/>
      <c r="T1020" s="68"/>
      <c r="U1020" s="37"/>
      <c r="V1020" s="37"/>
      <c r="W1020" s="37"/>
      <c r="X1020" s="37"/>
      <c r="Y1020" s="37"/>
      <c r="Z1020" s="37"/>
      <c r="AA1020" s="37"/>
      <c r="AB1020" s="37"/>
      <c r="AC1020" s="37"/>
      <c r="AD1020" s="37"/>
      <c r="AE1020" s="37"/>
      <c r="AT1020" s="19" t="s">
        <v>241</v>
      </c>
      <c r="AU1020" s="19" t="s">
        <v>88</v>
      </c>
    </row>
    <row r="1021" spans="1:65" s="14" customFormat="1">
      <c r="B1021" s="207"/>
      <c r="C1021" s="208"/>
      <c r="D1021" s="198" t="s">
        <v>243</v>
      </c>
      <c r="E1021" s="209" t="s">
        <v>32</v>
      </c>
      <c r="F1021" s="210" t="s">
        <v>1085</v>
      </c>
      <c r="G1021" s="208"/>
      <c r="H1021" s="211">
        <v>7.74</v>
      </c>
      <c r="I1021" s="212"/>
      <c r="J1021" s="208"/>
      <c r="K1021" s="208"/>
      <c r="L1021" s="213"/>
      <c r="M1021" s="214"/>
      <c r="N1021" s="215"/>
      <c r="O1021" s="215"/>
      <c r="P1021" s="215"/>
      <c r="Q1021" s="215"/>
      <c r="R1021" s="215"/>
      <c r="S1021" s="215"/>
      <c r="T1021" s="216"/>
      <c r="AT1021" s="217" t="s">
        <v>243</v>
      </c>
      <c r="AU1021" s="217" t="s">
        <v>88</v>
      </c>
      <c r="AV1021" s="14" t="s">
        <v>88</v>
      </c>
      <c r="AW1021" s="14" t="s">
        <v>39</v>
      </c>
      <c r="AX1021" s="14" t="s">
        <v>78</v>
      </c>
      <c r="AY1021" s="217" t="s">
        <v>233</v>
      </c>
    </row>
    <row r="1022" spans="1:65" s="14" customFormat="1">
      <c r="B1022" s="207"/>
      <c r="C1022" s="208"/>
      <c r="D1022" s="198" t="s">
        <v>243</v>
      </c>
      <c r="E1022" s="209" t="s">
        <v>32</v>
      </c>
      <c r="F1022" s="210" t="s">
        <v>1099</v>
      </c>
      <c r="G1022" s="208"/>
      <c r="H1022" s="211">
        <v>164.67500000000001</v>
      </c>
      <c r="I1022" s="212"/>
      <c r="J1022" s="208"/>
      <c r="K1022" s="208"/>
      <c r="L1022" s="213"/>
      <c r="M1022" s="214"/>
      <c r="N1022" s="215"/>
      <c r="O1022" s="215"/>
      <c r="P1022" s="215"/>
      <c r="Q1022" s="215"/>
      <c r="R1022" s="215"/>
      <c r="S1022" s="215"/>
      <c r="T1022" s="216"/>
      <c r="AT1022" s="217" t="s">
        <v>243</v>
      </c>
      <c r="AU1022" s="217" t="s">
        <v>88</v>
      </c>
      <c r="AV1022" s="14" t="s">
        <v>88</v>
      </c>
      <c r="AW1022" s="14" t="s">
        <v>39</v>
      </c>
      <c r="AX1022" s="14" t="s">
        <v>78</v>
      </c>
      <c r="AY1022" s="217" t="s">
        <v>233</v>
      </c>
    </row>
    <row r="1023" spans="1:65" s="15" customFormat="1">
      <c r="B1023" s="218"/>
      <c r="C1023" s="219"/>
      <c r="D1023" s="198" t="s">
        <v>243</v>
      </c>
      <c r="E1023" s="220" t="s">
        <v>32</v>
      </c>
      <c r="F1023" s="221" t="s">
        <v>245</v>
      </c>
      <c r="G1023" s="219"/>
      <c r="H1023" s="222">
        <v>172.41500000000002</v>
      </c>
      <c r="I1023" s="223"/>
      <c r="J1023" s="219"/>
      <c r="K1023" s="219"/>
      <c r="L1023" s="224"/>
      <c r="M1023" s="225"/>
      <c r="N1023" s="226"/>
      <c r="O1023" s="226"/>
      <c r="P1023" s="226"/>
      <c r="Q1023" s="226"/>
      <c r="R1023" s="226"/>
      <c r="S1023" s="226"/>
      <c r="T1023" s="227"/>
      <c r="AT1023" s="228" t="s">
        <v>243</v>
      </c>
      <c r="AU1023" s="228" t="s">
        <v>88</v>
      </c>
      <c r="AV1023" s="15" t="s">
        <v>239</v>
      </c>
      <c r="AW1023" s="15" t="s">
        <v>39</v>
      </c>
      <c r="AX1023" s="15" t="s">
        <v>86</v>
      </c>
      <c r="AY1023" s="228" t="s">
        <v>233</v>
      </c>
    </row>
    <row r="1024" spans="1:65" s="12" customFormat="1" ht="22.8" customHeight="1">
      <c r="B1024" s="162"/>
      <c r="C1024" s="163"/>
      <c r="D1024" s="164" t="s">
        <v>77</v>
      </c>
      <c r="E1024" s="176" t="s">
        <v>1145</v>
      </c>
      <c r="F1024" s="176" t="s">
        <v>1146</v>
      </c>
      <c r="G1024" s="163"/>
      <c r="H1024" s="163"/>
      <c r="I1024" s="166"/>
      <c r="J1024" s="177">
        <f>BK1024</f>
        <v>0</v>
      </c>
      <c r="K1024" s="163"/>
      <c r="L1024" s="168"/>
      <c r="M1024" s="169"/>
      <c r="N1024" s="170"/>
      <c r="O1024" s="170"/>
      <c r="P1024" s="171">
        <f>SUM(P1025:P1026)</f>
        <v>0</v>
      </c>
      <c r="Q1024" s="170"/>
      <c r="R1024" s="171">
        <f>SUM(R1025:R1026)</f>
        <v>0</v>
      </c>
      <c r="S1024" s="170"/>
      <c r="T1024" s="172">
        <f>SUM(T1025:T1026)</f>
        <v>0</v>
      </c>
      <c r="AR1024" s="173" t="s">
        <v>86</v>
      </c>
      <c r="AT1024" s="174" t="s">
        <v>77</v>
      </c>
      <c r="AU1024" s="174" t="s">
        <v>86</v>
      </c>
      <c r="AY1024" s="173" t="s">
        <v>233</v>
      </c>
      <c r="BK1024" s="175">
        <f>SUM(BK1025:BK1026)</f>
        <v>0</v>
      </c>
    </row>
    <row r="1025" spans="1:65" s="2" customFormat="1" ht="37.799999999999997" customHeight="1">
      <c r="A1025" s="37"/>
      <c r="B1025" s="38"/>
      <c r="C1025" s="178" t="s">
        <v>1147</v>
      </c>
      <c r="D1025" s="178" t="s">
        <v>235</v>
      </c>
      <c r="E1025" s="179" t="s">
        <v>1148</v>
      </c>
      <c r="F1025" s="180" t="s">
        <v>1149</v>
      </c>
      <c r="G1025" s="181" t="s">
        <v>1081</v>
      </c>
      <c r="H1025" s="182">
        <v>224.553</v>
      </c>
      <c r="I1025" s="183"/>
      <c r="J1025" s="184">
        <f>ROUND(I1025*H1025,2)</f>
        <v>0</v>
      </c>
      <c r="K1025" s="180" t="s">
        <v>238</v>
      </c>
      <c r="L1025" s="42"/>
      <c r="M1025" s="185" t="s">
        <v>32</v>
      </c>
      <c r="N1025" s="186" t="s">
        <v>49</v>
      </c>
      <c r="O1025" s="67"/>
      <c r="P1025" s="187">
        <f>O1025*H1025</f>
        <v>0</v>
      </c>
      <c r="Q1025" s="187">
        <v>0</v>
      </c>
      <c r="R1025" s="187">
        <f>Q1025*H1025</f>
        <v>0</v>
      </c>
      <c r="S1025" s="187">
        <v>0</v>
      </c>
      <c r="T1025" s="188">
        <f>S1025*H1025</f>
        <v>0</v>
      </c>
      <c r="U1025" s="37"/>
      <c r="V1025" s="37"/>
      <c r="W1025" s="37"/>
      <c r="X1025" s="37"/>
      <c r="Y1025" s="37"/>
      <c r="Z1025" s="37"/>
      <c r="AA1025" s="37"/>
      <c r="AB1025" s="37"/>
      <c r="AC1025" s="37"/>
      <c r="AD1025" s="37"/>
      <c r="AE1025" s="37"/>
      <c r="AR1025" s="189" t="s">
        <v>239</v>
      </c>
      <c r="AT1025" s="189" t="s">
        <v>235</v>
      </c>
      <c r="AU1025" s="189" t="s">
        <v>88</v>
      </c>
      <c r="AY1025" s="19" t="s">
        <v>233</v>
      </c>
      <c r="BE1025" s="190">
        <f>IF(N1025="základní",J1025,0)</f>
        <v>0</v>
      </c>
      <c r="BF1025" s="190">
        <f>IF(N1025="snížená",J1025,0)</f>
        <v>0</v>
      </c>
      <c r="BG1025" s="190">
        <f>IF(N1025="zákl. přenesená",J1025,0)</f>
        <v>0</v>
      </c>
      <c r="BH1025" s="190">
        <f>IF(N1025="sníž. přenesená",J1025,0)</f>
        <v>0</v>
      </c>
      <c r="BI1025" s="190">
        <f>IF(N1025="nulová",J1025,0)</f>
        <v>0</v>
      </c>
      <c r="BJ1025" s="19" t="s">
        <v>86</v>
      </c>
      <c r="BK1025" s="190">
        <f>ROUND(I1025*H1025,2)</f>
        <v>0</v>
      </c>
      <c r="BL1025" s="19" t="s">
        <v>239</v>
      </c>
      <c r="BM1025" s="189" t="s">
        <v>1150</v>
      </c>
    </row>
    <row r="1026" spans="1:65" s="2" customFormat="1">
      <c r="A1026" s="37"/>
      <c r="B1026" s="38"/>
      <c r="C1026" s="39"/>
      <c r="D1026" s="191" t="s">
        <v>241</v>
      </c>
      <c r="E1026" s="39"/>
      <c r="F1026" s="192" t="s">
        <v>1151</v>
      </c>
      <c r="G1026" s="39"/>
      <c r="H1026" s="39"/>
      <c r="I1026" s="193"/>
      <c r="J1026" s="39"/>
      <c r="K1026" s="39"/>
      <c r="L1026" s="42"/>
      <c r="M1026" s="194"/>
      <c r="N1026" s="195"/>
      <c r="O1026" s="67"/>
      <c r="P1026" s="67"/>
      <c r="Q1026" s="67"/>
      <c r="R1026" s="67"/>
      <c r="S1026" s="67"/>
      <c r="T1026" s="68"/>
      <c r="U1026" s="37"/>
      <c r="V1026" s="37"/>
      <c r="W1026" s="37"/>
      <c r="X1026" s="37"/>
      <c r="Y1026" s="37"/>
      <c r="Z1026" s="37"/>
      <c r="AA1026" s="37"/>
      <c r="AB1026" s="37"/>
      <c r="AC1026" s="37"/>
      <c r="AD1026" s="37"/>
      <c r="AE1026" s="37"/>
      <c r="AT1026" s="19" t="s">
        <v>241</v>
      </c>
      <c r="AU1026" s="19" t="s">
        <v>88</v>
      </c>
    </row>
    <row r="1027" spans="1:65" s="12" customFormat="1" ht="25.95" customHeight="1">
      <c r="B1027" s="162"/>
      <c r="C1027" s="163"/>
      <c r="D1027" s="164" t="s">
        <v>77</v>
      </c>
      <c r="E1027" s="165" t="s">
        <v>1152</v>
      </c>
      <c r="F1027" s="165" t="s">
        <v>1153</v>
      </c>
      <c r="G1027" s="163"/>
      <c r="H1027" s="163"/>
      <c r="I1027" s="166"/>
      <c r="J1027" s="167">
        <f>BK1027</f>
        <v>0</v>
      </c>
      <c r="K1027" s="163"/>
      <c r="L1027" s="168"/>
      <c r="M1027" s="169"/>
      <c r="N1027" s="170"/>
      <c r="O1027" s="170"/>
      <c r="P1027" s="171">
        <f>P1028</f>
        <v>0</v>
      </c>
      <c r="Q1027" s="170"/>
      <c r="R1027" s="171">
        <f>R1028</f>
        <v>9.3378899999999987E-2</v>
      </c>
      <c r="S1027" s="170"/>
      <c r="T1027" s="172">
        <f>T1028</f>
        <v>0</v>
      </c>
      <c r="AR1027" s="173" t="s">
        <v>88</v>
      </c>
      <c r="AT1027" s="174" t="s">
        <v>77</v>
      </c>
      <c r="AU1027" s="174" t="s">
        <v>78</v>
      </c>
      <c r="AY1027" s="173" t="s">
        <v>233</v>
      </c>
      <c r="BK1027" s="175">
        <f>BK1028</f>
        <v>0</v>
      </c>
    </row>
    <row r="1028" spans="1:65" s="12" customFormat="1" ht="22.8" customHeight="1">
      <c r="B1028" s="162"/>
      <c r="C1028" s="163"/>
      <c r="D1028" s="164" t="s">
        <v>77</v>
      </c>
      <c r="E1028" s="176" t="s">
        <v>1154</v>
      </c>
      <c r="F1028" s="176" t="s">
        <v>1155</v>
      </c>
      <c r="G1028" s="163"/>
      <c r="H1028" s="163"/>
      <c r="I1028" s="166"/>
      <c r="J1028" s="177">
        <f>BK1028</f>
        <v>0</v>
      </c>
      <c r="K1028" s="163"/>
      <c r="L1028" s="168"/>
      <c r="M1028" s="169"/>
      <c r="N1028" s="170"/>
      <c r="O1028" s="170"/>
      <c r="P1028" s="171">
        <f>SUM(P1029:P1041)</f>
        <v>0</v>
      </c>
      <c r="Q1028" s="170"/>
      <c r="R1028" s="171">
        <f>SUM(R1029:R1041)</f>
        <v>9.3378899999999987E-2</v>
      </c>
      <c r="S1028" s="170"/>
      <c r="T1028" s="172">
        <f>SUM(T1029:T1041)</f>
        <v>0</v>
      </c>
      <c r="AR1028" s="173" t="s">
        <v>88</v>
      </c>
      <c r="AT1028" s="174" t="s">
        <v>77</v>
      </c>
      <c r="AU1028" s="174" t="s">
        <v>86</v>
      </c>
      <c r="AY1028" s="173" t="s">
        <v>233</v>
      </c>
      <c r="BK1028" s="175">
        <f>SUM(BK1029:BK1041)</f>
        <v>0</v>
      </c>
    </row>
    <row r="1029" spans="1:65" s="2" customFormat="1" ht="55.5" customHeight="1">
      <c r="A1029" s="37"/>
      <c r="B1029" s="38"/>
      <c r="C1029" s="178" t="s">
        <v>1156</v>
      </c>
      <c r="D1029" s="178" t="s">
        <v>235</v>
      </c>
      <c r="E1029" s="179" t="s">
        <v>1157</v>
      </c>
      <c r="F1029" s="180" t="s">
        <v>1158</v>
      </c>
      <c r="G1029" s="181" t="s">
        <v>94</v>
      </c>
      <c r="H1029" s="182">
        <v>87.27</v>
      </c>
      <c r="I1029" s="183"/>
      <c r="J1029" s="184">
        <f>ROUND(I1029*H1029,2)</f>
        <v>0</v>
      </c>
      <c r="K1029" s="180" t="s">
        <v>238</v>
      </c>
      <c r="L1029" s="42"/>
      <c r="M1029" s="185" t="s">
        <v>32</v>
      </c>
      <c r="N1029" s="186" t="s">
        <v>49</v>
      </c>
      <c r="O1029" s="67"/>
      <c r="P1029" s="187">
        <f>O1029*H1029</f>
        <v>0</v>
      </c>
      <c r="Q1029" s="187">
        <v>9.1E-4</v>
      </c>
      <c r="R1029" s="187">
        <f>Q1029*H1029</f>
        <v>7.9415699999999992E-2</v>
      </c>
      <c r="S1029" s="187">
        <v>0</v>
      </c>
      <c r="T1029" s="188">
        <f>S1029*H1029</f>
        <v>0</v>
      </c>
      <c r="U1029" s="37"/>
      <c r="V1029" s="37"/>
      <c r="W1029" s="37"/>
      <c r="X1029" s="37"/>
      <c r="Y1029" s="37"/>
      <c r="Z1029" s="37"/>
      <c r="AA1029" s="37"/>
      <c r="AB1029" s="37"/>
      <c r="AC1029" s="37"/>
      <c r="AD1029" s="37"/>
      <c r="AE1029" s="37"/>
      <c r="AR1029" s="189" t="s">
        <v>171</v>
      </c>
      <c r="AT1029" s="189" t="s">
        <v>235</v>
      </c>
      <c r="AU1029" s="189" t="s">
        <v>88</v>
      </c>
      <c r="AY1029" s="19" t="s">
        <v>233</v>
      </c>
      <c r="BE1029" s="190">
        <f>IF(N1029="základní",J1029,0)</f>
        <v>0</v>
      </c>
      <c r="BF1029" s="190">
        <f>IF(N1029="snížená",J1029,0)</f>
        <v>0</v>
      </c>
      <c r="BG1029" s="190">
        <f>IF(N1029="zákl. přenesená",J1029,0)</f>
        <v>0</v>
      </c>
      <c r="BH1029" s="190">
        <f>IF(N1029="sníž. přenesená",J1029,0)</f>
        <v>0</v>
      </c>
      <c r="BI1029" s="190">
        <f>IF(N1029="nulová",J1029,0)</f>
        <v>0</v>
      </c>
      <c r="BJ1029" s="19" t="s">
        <v>86</v>
      </c>
      <c r="BK1029" s="190">
        <f>ROUND(I1029*H1029,2)</f>
        <v>0</v>
      </c>
      <c r="BL1029" s="19" t="s">
        <v>171</v>
      </c>
      <c r="BM1029" s="189" t="s">
        <v>1159</v>
      </c>
    </row>
    <row r="1030" spans="1:65" s="2" customFormat="1">
      <c r="A1030" s="37"/>
      <c r="B1030" s="38"/>
      <c r="C1030" s="39"/>
      <c r="D1030" s="191" t="s">
        <v>241</v>
      </c>
      <c r="E1030" s="39"/>
      <c r="F1030" s="192" t="s">
        <v>1160</v>
      </c>
      <c r="G1030" s="39"/>
      <c r="H1030" s="39"/>
      <c r="I1030" s="193"/>
      <c r="J1030" s="39"/>
      <c r="K1030" s="39"/>
      <c r="L1030" s="42"/>
      <c r="M1030" s="194"/>
      <c r="N1030" s="195"/>
      <c r="O1030" s="67"/>
      <c r="P1030" s="67"/>
      <c r="Q1030" s="67"/>
      <c r="R1030" s="67"/>
      <c r="S1030" s="67"/>
      <c r="T1030" s="68"/>
      <c r="U1030" s="37"/>
      <c r="V1030" s="37"/>
      <c r="W1030" s="37"/>
      <c r="X1030" s="37"/>
      <c r="Y1030" s="37"/>
      <c r="Z1030" s="37"/>
      <c r="AA1030" s="37"/>
      <c r="AB1030" s="37"/>
      <c r="AC1030" s="37"/>
      <c r="AD1030" s="37"/>
      <c r="AE1030" s="37"/>
      <c r="AT1030" s="19" t="s">
        <v>241</v>
      </c>
      <c r="AU1030" s="19" t="s">
        <v>88</v>
      </c>
    </row>
    <row r="1031" spans="1:65" s="13" customFormat="1">
      <c r="B1031" s="196"/>
      <c r="C1031" s="197"/>
      <c r="D1031" s="198" t="s">
        <v>243</v>
      </c>
      <c r="E1031" s="199" t="s">
        <v>32</v>
      </c>
      <c r="F1031" s="200" t="s">
        <v>244</v>
      </c>
      <c r="G1031" s="197"/>
      <c r="H1031" s="199" t="s">
        <v>32</v>
      </c>
      <c r="I1031" s="201"/>
      <c r="J1031" s="197"/>
      <c r="K1031" s="197"/>
      <c r="L1031" s="202"/>
      <c r="M1031" s="203"/>
      <c r="N1031" s="204"/>
      <c r="O1031" s="204"/>
      <c r="P1031" s="204"/>
      <c r="Q1031" s="204"/>
      <c r="R1031" s="204"/>
      <c r="S1031" s="204"/>
      <c r="T1031" s="205"/>
      <c r="AT1031" s="206" t="s">
        <v>243</v>
      </c>
      <c r="AU1031" s="206" t="s">
        <v>88</v>
      </c>
      <c r="AV1031" s="13" t="s">
        <v>86</v>
      </c>
      <c r="AW1031" s="13" t="s">
        <v>39</v>
      </c>
      <c r="AX1031" s="13" t="s">
        <v>78</v>
      </c>
      <c r="AY1031" s="206" t="s">
        <v>233</v>
      </c>
    </row>
    <row r="1032" spans="1:65" s="13" customFormat="1">
      <c r="B1032" s="196"/>
      <c r="C1032" s="197"/>
      <c r="D1032" s="198" t="s">
        <v>243</v>
      </c>
      <c r="E1032" s="199" t="s">
        <v>32</v>
      </c>
      <c r="F1032" s="200" t="s">
        <v>1161</v>
      </c>
      <c r="G1032" s="197"/>
      <c r="H1032" s="199" t="s">
        <v>32</v>
      </c>
      <c r="I1032" s="201"/>
      <c r="J1032" s="197"/>
      <c r="K1032" s="197"/>
      <c r="L1032" s="202"/>
      <c r="M1032" s="203"/>
      <c r="N1032" s="204"/>
      <c r="O1032" s="204"/>
      <c r="P1032" s="204"/>
      <c r="Q1032" s="204"/>
      <c r="R1032" s="204"/>
      <c r="S1032" s="204"/>
      <c r="T1032" s="205"/>
      <c r="AT1032" s="206" t="s">
        <v>243</v>
      </c>
      <c r="AU1032" s="206" t="s">
        <v>88</v>
      </c>
      <c r="AV1032" s="13" t="s">
        <v>86</v>
      </c>
      <c r="AW1032" s="13" t="s">
        <v>39</v>
      </c>
      <c r="AX1032" s="13" t="s">
        <v>78</v>
      </c>
      <c r="AY1032" s="206" t="s">
        <v>233</v>
      </c>
    </row>
    <row r="1033" spans="1:65" s="14" customFormat="1">
      <c r="B1033" s="207"/>
      <c r="C1033" s="208"/>
      <c r="D1033" s="198" t="s">
        <v>243</v>
      </c>
      <c r="E1033" s="209" t="s">
        <v>32</v>
      </c>
      <c r="F1033" s="210" t="s">
        <v>166</v>
      </c>
      <c r="G1033" s="208"/>
      <c r="H1033" s="211">
        <v>87.27</v>
      </c>
      <c r="I1033" s="212"/>
      <c r="J1033" s="208"/>
      <c r="K1033" s="208"/>
      <c r="L1033" s="213"/>
      <c r="M1033" s="214"/>
      <c r="N1033" s="215"/>
      <c r="O1033" s="215"/>
      <c r="P1033" s="215"/>
      <c r="Q1033" s="215"/>
      <c r="R1033" s="215"/>
      <c r="S1033" s="215"/>
      <c r="T1033" s="216"/>
      <c r="AT1033" s="217" t="s">
        <v>243</v>
      </c>
      <c r="AU1033" s="217" t="s">
        <v>88</v>
      </c>
      <c r="AV1033" s="14" t="s">
        <v>88</v>
      </c>
      <c r="AW1033" s="14" t="s">
        <v>39</v>
      </c>
      <c r="AX1033" s="14" t="s">
        <v>78</v>
      </c>
      <c r="AY1033" s="217" t="s">
        <v>233</v>
      </c>
    </row>
    <row r="1034" spans="1:65" s="15" customFormat="1">
      <c r="B1034" s="218"/>
      <c r="C1034" s="219"/>
      <c r="D1034" s="198" t="s">
        <v>243</v>
      </c>
      <c r="E1034" s="220" t="s">
        <v>32</v>
      </c>
      <c r="F1034" s="221" t="s">
        <v>245</v>
      </c>
      <c r="G1034" s="219"/>
      <c r="H1034" s="222">
        <v>87.27</v>
      </c>
      <c r="I1034" s="223"/>
      <c r="J1034" s="219"/>
      <c r="K1034" s="219"/>
      <c r="L1034" s="224"/>
      <c r="M1034" s="225"/>
      <c r="N1034" s="226"/>
      <c r="O1034" s="226"/>
      <c r="P1034" s="226"/>
      <c r="Q1034" s="226"/>
      <c r="R1034" s="226"/>
      <c r="S1034" s="226"/>
      <c r="T1034" s="227"/>
      <c r="AT1034" s="228" t="s">
        <v>243</v>
      </c>
      <c r="AU1034" s="228" t="s">
        <v>88</v>
      </c>
      <c r="AV1034" s="15" t="s">
        <v>239</v>
      </c>
      <c r="AW1034" s="15" t="s">
        <v>39</v>
      </c>
      <c r="AX1034" s="15" t="s">
        <v>86</v>
      </c>
      <c r="AY1034" s="228" t="s">
        <v>233</v>
      </c>
    </row>
    <row r="1035" spans="1:65" s="2" customFormat="1" ht="33" customHeight="1">
      <c r="A1035" s="37"/>
      <c r="B1035" s="38"/>
      <c r="C1035" s="178" t="s">
        <v>1162</v>
      </c>
      <c r="D1035" s="178" t="s">
        <v>235</v>
      </c>
      <c r="E1035" s="179" t="s">
        <v>1163</v>
      </c>
      <c r="F1035" s="180" t="s">
        <v>1164</v>
      </c>
      <c r="G1035" s="181" t="s">
        <v>144</v>
      </c>
      <c r="H1035" s="182">
        <v>87.27</v>
      </c>
      <c r="I1035" s="183"/>
      <c r="J1035" s="184">
        <f>ROUND(I1035*H1035,2)</f>
        <v>0</v>
      </c>
      <c r="K1035" s="180" t="s">
        <v>238</v>
      </c>
      <c r="L1035" s="42"/>
      <c r="M1035" s="185" t="s">
        <v>32</v>
      </c>
      <c r="N1035" s="186" t="s">
        <v>49</v>
      </c>
      <c r="O1035" s="67"/>
      <c r="P1035" s="187">
        <f>O1035*H1035</f>
        <v>0</v>
      </c>
      <c r="Q1035" s="187">
        <v>1.6000000000000001E-4</v>
      </c>
      <c r="R1035" s="187">
        <f>Q1035*H1035</f>
        <v>1.39632E-2</v>
      </c>
      <c r="S1035" s="187">
        <v>0</v>
      </c>
      <c r="T1035" s="188">
        <f>S1035*H1035</f>
        <v>0</v>
      </c>
      <c r="U1035" s="37"/>
      <c r="V1035" s="37"/>
      <c r="W1035" s="37"/>
      <c r="X1035" s="37"/>
      <c r="Y1035" s="37"/>
      <c r="Z1035" s="37"/>
      <c r="AA1035" s="37"/>
      <c r="AB1035" s="37"/>
      <c r="AC1035" s="37"/>
      <c r="AD1035" s="37"/>
      <c r="AE1035" s="37"/>
      <c r="AR1035" s="189" t="s">
        <v>171</v>
      </c>
      <c r="AT1035" s="189" t="s">
        <v>235</v>
      </c>
      <c r="AU1035" s="189" t="s">
        <v>88</v>
      </c>
      <c r="AY1035" s="19" t="s">
        <v>233</v>
      </c>
      <c r="BE1035" s="190">
        <f>IF(N1035="základní",J1035,0)</f>
        <v>0</v>
      </c>
      <c r="BF1035" s="190">
        <f>IF(N1035="snížená",J1035,0)</f>
        <v>0</v>
      </c>
      <c r="BG1035" s="190">
        <f>IF(N1035="zákl. přenesená",J1035,0)</f>
        <v>0</v>
      </c>
      <c r="BH1035" s="190">
        <f>IF(N1035="sníž. přenesená",J1035,0)</f>
        <v>0</v>
      </c>
      <c r="BI1035" s="190">
        <f>IF(N1035="nulová",J1035,0)</f>
        <v>0</v>
      </c>
      <c r="BJ1035" s="19" t="s">
        <v>86</v>
      </c>
      <c r="BK1035" s="190">
        <f>ROUND(I1035*H1035,2)</f>
        <v>0</v>
      </c>
      <c r="BL1035" s="19" t="s">
        <v>171</v>
      </c>
      <c r="BM1035" s="189" t="s">
        <v>1165</v>
      </c>
    </row>
    <row r="1036" spans="1:65" s="2" customFormat="1">
      <c r="A1036" s="37"/>
      <c r="B1036" s="38"/>
      <c r="C1036" s="39"/>
      <c r="D1036" s="191" t="s">
        <v>241</v>
      </c>
      <c r="E1036" s="39"/>
      <c r="F1036" s="192" t="s">
        <v>1166</v>
      </c>
      <c r="G1036" s="39"/>
      <c r="H1036" s="39"/>
      <c r="I1036" s="193"/>
      <c r="J1036" s="39"/>
      <c r="K1036" s="39"/>
      <c r="L1036" s="42"/>
      <c r="M1036" s="194"/>
      <c r="N1036" s="195"/>
      <c r="O1036" s="67"/>
      <c r="P1036" s="67"/>
      <c r="Q1036" s="67"/>
      <c r="R1036" s="67"/>
      <c r="S1036" s="67"/>
      <c r="T1036" s="68"/>
      <c r="U1036" s="37"/>
      <c r="V1036" s="37"/>
      <c r="W1036" s="37"/>
      <c r="X1036" s="37"/>
      <c r="Y1036" s="37"/>
      <c r="Z1036" s="37"/>
      <c r="AA1036" s="37"/>
      <c r="AB1036" s="37"/>
      <c r="AC1036" s="37"/>
      <c r="AD1036" s="37"/>
      <c r="AE1036" s="37"/>
      <c r="AT1036" s="19" t="s">
        <v>241</v>
      </c>
      <c r="AU1036" s="19" t="s">
        <v>88</v>
      </c>
    </row>
    <row r="1037" spans="1:65" s="13" customFormat="1">
      <c r="B1037" s="196"/>
      <c r="C1037" s="197"/>
      <c r="D1037" s="198" t="s">
        <v>243</v>
      </c>
      <c r="E1037" s="199" t="s">
        <v>32</v>
      </c>
      <c r="F1037" s="200" t="s">
        <v>244</v>
      </c>
      <c r="G1037" s="197"/>
      <c r="H1037" s="199" t="s">
        <v>32</v>
      </c>
      <c r="I1037" s="201"/>
      <c r="J1037" s="197"/>
      <c r="K1037" s="197"/>
      <c r="L1037" s="202"/>
      <c r="M1037" s="203"/>
      <c r="N1037" s="204"/>
      <c r="O1037" s="204"/>
      <c r="P1037" s="204"/>
      <c r="Q1037" s="204"/>
      <c r="R1037" s="204"/>
      <c r="S1037" s="204"/>
      <c r="T1037" s="205"/>
      <c r="AT1037" s="206" t="s">
        <v>243</v>
      </c>
      <c r="AU1037" s="206" t="s">
        <v>88</v>
      </c>
      <c r="AV1037" s="13" t="s">
        <v>86</v>
      </c>
      <c r="AW1037" s="13" t="s">
        <v>39</v>
      </c>
      <c r="AX1037" s="13" t="s">
        <v>78</v>
      </c>
      <c r="AY1037" s="206" t="s">
        <v>233</v>
      </c>
    </row>
    <row r="1038" spans="1:65" s="14" customFormat="1" ht="20.399999999999999">
      <c r="B1038" s="207"/>
      <c r="C1038" s="208"/>
      <c r="D1038" s="198" t="s">
        <v>243</v>
      </c>
      <c r="E1038" s="209" t="s">
        <v>32</v>
      </c>
      <c r="F1038" s="210" t="s">
        <v>1167</v>
      </c>
      <c r="G1038" s="208"/>
      <c r="H1038" s="211">
        <v>87.27</v>
      </c>
      <c r="I1038" s="212"/>
      <c r="J1038" s="208"/>
      <c r="K1038" s="208"/>
      <c r="L1038" s="213"/>
      <c r="M1038" s="214"/>
      <c r="N1038" s="215"/>
      <c r="O1038" s="215"/>
      <c r="P1038" s="215"/>
      <c r="Q1038" s="215"/>
      <c r="R1038" s="215"/>
      <c r="S1038" s="215"/>
      <c r="T1038" s="216"/>
      <c r="AT1038" s="217" t="s">
        <v>243</v>
      </c>
      <c r="AU1038" s="217" t="s">
        <v>88</v>
      </c>
      <c r="AV1038" s="14" t="s">
        <v>88</v>
      </c>
      <c r="AW1038" s="14" t="s">
        <v>39</v>
      </c>
      <c r="AX1038" s="14" t="s">
        <v>78</v>
      </c>
      <c r="AY1038" s="217" t="s">
        <v>233</v>
      </c>
    </row>
    <row r="1039" spans="1:65" s="15" customFormat="1">
      <c r="B1039" s="218"/>
      <c r="C1039" s="219"/>
      <c r="D1039" s="198" t="s">
        <v>243</v>
      </c>
      <c r="E1039" s="220" t="s">
        <v>32</v>
      </c>
      <c r="F1039" s="221" t="s">
        <v>245</v>
      </c>
      <c r="G1039" s="219"/>
      <c r="H1039" s="222">
        <v>87.27</v>
      </c>
      <c r="I1039" s="223"/>
      <c r="J1039" s="219"/>
      <c r="K1039" s="219"/>
      <c r="L1039" s="224"/>
      <c r="M1039" s="225"/>
      <c r="N1039" s="226"/>
      <c r="O1039" s="226"/>
      <c r="P1039" s="226"/>
      <c r="Q1039" s="226"/>
      <c r="R1039" s="226"/>
      <c r="S1039" s="226"/>
      <c r="T1039" s="227"/>
      <c r="AT1039" s="228" t="s">
        <v>243</v>
      </c>
      <c r="AU1039" s="228" t="s">
        <v>88</v>
      </c>
      <c r="AV1039" s="15" t="s">
        <v>239</v>
      </c>
      <c r="AW1039" s="15" t="s">
        <v>39</v>
      </c>
      <c r="AX1039" s="15" t="s">
        <v>86</v>
      </c>
      <c r="AY1039" s="228" t="s">
        <v>233</v>
      </c>
    </row>
    <row r="1040" spans="1:65" s="2" customFormat="1" ht="49.05" customHeight="1">
      <c r="A1040" s="37"/>
      <c r="B1040" s="38"/>
      <c r="C1040" s="178" t="s">
        <v>1168</v>
      </c>
      <c r="D1040" s="178" t="s">
        <v>235</v>
      </c>
      <c r="E1040" s="179" t="s">
        <v>1169</v>
      </c>
      <c r="F1040" s="180" t="s">
        <v>1170</v>
      </c>
      <c r="G1040" s="181" t="s">
        <v>1081</v>
      </c>
      <c r="H1040" s="182">
        <v>9.2999999999999999E-2</v>
      </c>
      <c r="I1040" s="183"/>
      <c r="J1040" s="184">
        <f>ROUND(I1040*H1040,2)</f>
        <v>0</v>
      </c>
      <c r="K1040" s="180" t="s">
        <v>238</v>
      </c>
      <c r="L1040" s="42"/>
      <c r="M1040" s="185" t="s">
        <v>32</v>
      </c>
      <c r="N1040" s="186" t="s">
        <v>49</v>
      </c>
      <c r="O1040" s="67"/>
      <c r="P1040" s="187">
        <f>O1040*H1040</f>
        <v>0</v>
      </c>
      <c r="Q1040" s="187">
        <v>0</v>
      </c>
      <c r="R1040" s="187">
        <f>Q1040*H1040</f>
        <v>0</v>
      </c>
      <c r="S1040" s="187">
        <v>0</v>
      </c>
      <c r="T1040" s="188">
        <f>S1040*H1040</f>
        <v>0</v>
      </c>
      <c r="U1040" s="37"/>
      <c r="V1040" s="37"/>
      <c r="W1040" s="37"/>
      <c r="X1040" s="37"/>
      <c r="Y1040" s="37"/>
      <c r="Z1040" s="37"/>
      <c r="AA1040" s="37"/>
      <c r="AB1040" s="37"/>
      <c r="AC1040" s="37"/>
      <c r="AD1040" s="37"/>
      <c r="AE1040" s="37"/>
      <c r="AR1040" s="189" t="s">
        <v>171</v>
      </c>
      <c r="AT1040" s="189" t="s">
        <v>235</v>
      </c>
      <c r="AU1040" s="189" t="s">
        <v>88</v>
      </c>
      <c r="AY1040" s="19" t="s">
        <v>233</v>
      </c>
      <c r="BE1040" s="190">
        <f>IF(N1040="základní",J1040,0)</f>
        <v>0</v>
      </c>
      <c r="BF1040" s="190">
        <f>IF(N1040="snížená",J1040,0)</f>
        <v>0</v>
      </c>
      <c r="BG1040" s="190">
        <f>IF(N1040="zákl. přenesená",J1040,0)</f>
        <v>0</v>
      </c>
      <c r="BH1040" s="190">
        <f>IF(N1040="sníž. přenesená",J1040,0)</f>
        <v>0</v>
      </c>
      <c r="BI1040" s="190">
        <f>IF(N1040="nulová",J1040,0)</f>
        <v>0</v>
      </c>
      <c r="BJ1040" s="19" t="s">
        <v>86</v>
      </c>
      <c r="BK1040" s="190">
        <f>ROUND(I1040*H1040,2)</f>
        <v>0</v>
      </c>
      <c r="BL1040" s="19" t="s">
        <v>171</v>
      </c>
      <c r="BM1040" s="189" t="s">
        <v>1171</v>
      </c>
    </row>
    <row r="1041" spans="1:65" s="2" customFormat="1">
      <c r="A1041" s="37"/>
      <c r="B1041" s="38"/>
      <c r="C1041" s="39"/>
      <c r="D1041" s="191" t="s">
        <v>241</v>
      </c>
      <c r="E1041" s="39"/>
      <c r="F1041" s="192" t="s">
        <v>1172</v>
      </c>
      <c r="G1041" s="39"/>
      <c r="H1041" s="39"/>
      <c r="I1041" s="193"/>
      <c r="J1041" s="39"/>
      <c r="K1041" s="39"/>
      <c r="L1041" s="42"/>
      <c r="M1041" s="194"/>
      <c r="N1041" s="195"/>
      <c r="O1041" s="67"/>
      <c r="P1041" s="67"/>
      <c r="Q1041" s="67"/>
      <c r="R1041" s="67"/>
      <c r="S1041" s="67"/>
      <c r="T1041" s="68"/>
      <c r="U1041" s="37"/>
      <c r="V1041" s="37"/>
      <c r="W1041" s="37"/>
      <c r="X1041" s="37"/>
      <c r="Y1041" s="37"/>
      <c r="Z1041" s="37"/>
      <c r="AA1041" s="37"/>
      <c r="AB1041" s="37"/>
      <c r="AC1041" s="37"/>
      <c r="AD1041" s="37"/>
      <c r="AE1041" s="37"/>
      <c r="AT1041" s="19" t="s">
        <v>241</v>
      </c>
      <c r="AU1041" s="19" t="s">
        <v>88</v>
      </c>
    </row>
    <row r="1042" spans="1:65" s="12" customFormat="1" ht="25.95" customHeight="1">
      <c r="B1042" s="162"/>
      <c r="C1042" s="163"/>
      <c r="D1042" s="164" t="s">
        <v>77</v>
      </c>
      <c r="E1042" s="165" t="s">
        <v>383</v>
      </c>
      <c r="F1042" s="165" t="s">
        <v>1173</v>
      </c>
      <c r="G1042" s="163"/>
      <c r="H1042" s="163"/>
      <c r="I1042" s="166"/>
      <c r="J1042" s="167">
        <f>BK1042</f>
        <v>0</v>
      </c>
      <c r="K1042" s="163"/>
      <c r="L1042" s="168"/>
      <c r="M1042" s="169"/>
      <c r="N1042" s="170"/>
      <c r="O1042" s="170"/>
      <c r="P1042" s="171">
        <f>P1043</f>
        <v>0</v>
      </c>
      <c r="Q1042" s="170"/>
      <c r="R1042" s="171">
        <f>R1043</f>
        <v>5.5637400000000002E-3</v>
      </c>
      <c r="S1042" s="170"/>
      <c r="T1042" s="172">
        <f>T1043</f>
        <v>0</v>
      </c>
      <c r="AR1042" s="173" t="s">
        <v>96</v>
      </c>
      <c r="AT1042" s="174" t="s">
        <v>77</v>
      </c>
      <c r="AU1042" s="174" t="s">
        <v>78</v>
      </c>
      <c r="AY1042" s="173" t="s">
        <v>233</v>
      </c>
      <c r="BK1042" s="175">
        <f>BK1043</f>
        <v>0</v>
      </c>
    </row>
    <row r="1043" spans="1:65" s="12" customFormat="1" ht="22.8" customHeight="1">
      <c r="B1043" s="162"/>
      <c r="C1043" s="163"/>
      <c r="D1043" s="164" t="s">
        <v>77</v>
      </c>
      <c r="E1043" s="176" t="s">
        <v>1174</v>
      </c>
      <c r="F1043" s="176" t="s">
        <v>1175</v>
      </c>
      <c r="G1043" s="163"/>
      <c r="H1043" s="163"/>
      <c r="I1043" s="166"/>
      <c r="J1043" s="177">
        <f>BK1043</f>
        <v>0</v>
      </c>
      <c r="K1043" s="163"/>
      <c r="L1043" s="168"/>
      <c r="M1043" s="169"/>
      <c r="N1043" s="170"/>
      <c r="O1043" s="170"/>
      <c r="P1043" s="171">
        <f>SUM(P1044:P1051)</f>
        <v>0</v>
      </c>
      <c r="Q1043" s="170"/>
      <c r="R1043" s="171">
        <f>SUM(R1044:R1051)</f>
        <v>5.5637400000000002E-3</v>
      </c>
      <c r="S1043" s="170"/>
      <c r="T1043" s="172">
        <f>SUM(T1044:T1051)</f>
        <v>0</v>
      </c>
      <c r="AR1043" s="173" t="s">
        <v>96</v>
      </c>
      <c r="AT1043" s="174" t="s">
        <v>77</v>
      </c>
      <c r="AU1043" s="174" t="s">
        <v>86</v>
      </c>
      <c r="AY1043" s="173" t="s">
        <v>233</v>
      </c>
      <c r="BK1043" s="175">
        <f>SUM(BK1044:BK1051)</f>
        <v>0</v>
      </c>
    </row>
    <row r="1044" spans="1:65" s="2" customFormat="1" ht="37.799999999999997" customHeight="1">
      <c r="A1044" s="37"/>
      <c r="B1044" s="38"/>
      <c r="C1044" s="178" t="s">
        <v>1176</v>
      </c>
      <c r="D1044" s="178" t="s">
        <v>235</v>
      </c>
      <c r="E1044" s="179" t="s">
        <v>1177</v>
      </c>
      <c r="F1044" s="180" t="s">
        <v>1178</v>
      </c>
      <c r="G1044" s="181" t="s">
        <v>144</v>
      </c>
      <c r="H1044" s="182">
        <v>20.38</v>
      </c>
      <c r="I1044" s="183"/>
      <c r="J1044" s="184">
        <f>ROUND(I1044*H1044,2)</f>
        <v>0</v>
      </c>
      <c r="K1044" s="180" t="s">
        <v>238</v>
      </c>
      <c r="L1044" s="42"/>
      <c r="M1044" s="185" t="s">
        <v>32</v>
      </c>
      <c r="N1044" s="186" t="s">
        <v>49</v>
      </c>
      <c r="O1044" s="67"/>
      <c r="P1044" s="187">
        <f>O1044*H1044</f>
        <v>0</v>
      </c>
      <c r="Q1044" s="187">
        <v>0</v>
      </c>
      <c r="R1044" s="187">
        <f>Q1044*H1044</f>
        <v>0</v>
      </c>
      <c r="S1044" s="187">
        <v>0</v>
      </c>
      <c r="T1044" s="188">
        <f>S1044*H1044</f>
        <v>0</v>
      </c>
      <c r="U1044" s="37"/>
      <c r="V1044" s="37"/>
      <c r="W1044" s="37"/>
      <c r="X1044" s="37"/>
      <c r="Y1044" s="37"/>
      <c r="Z1044" s="37"/>
      <c r="AA1044" s="37"/>
      <c r="AB1044" s="37"/>
      <c r="AC1044" s="37"/>
      <c r="AD1044" s="37"/>
      <c r="AE1044" s="37"/>
      <c r="AR1044" s="189" t="s">
        <v>590</v>
      </c>
      <c r="AT1044" s="189" t="s">
        <v>235</v>
      </c>
      <c r="AU1044" s="189" t="s">
        <v>88</v>
      </c>
      <c r="AY1044" s="19" t="s">
        <v>233</v>
      </c>
      <c r="BE1044" s="190">
        <f>IF(N1044="základní",J1044,0)</f>
        <v>0</v>
      </c>
      <c r="BF1044" s="190">
        <f>IF(N1044="snížená",J1044,0)</f>
        <v>0</v>
      </c>
      <c r="BG1044" s="190">
        <f>IF(N1044="zákl. přenesená",J1044,0)</f>
        <v>0</v>
      </c>
      <c r="BH1044" s="190">
        <f>IF(N1044="sníž. přenesená",J1044,0)</f>
        <v>0</v>
      </c>
      <c r="BI1044" s="190">
        <f>IF(N1044="nulová",J1044,0)</f>
        <v>0</v>
      </c>
      <c r="BJ1044" s="19" t="s">
        <v>86</v>
      </c>
      <c r="BK1044" s="190">
        <f>ROUND(I1044*H1044,2)</f>
        <v>0</v>
      </c>
      <c r="BL1044" s="19" t="s">
        <v>590</v>
      </c>
      <c r="BM1044" s="189" t="s">
        <v>1179</v>
      </c>
    </row>
    <row r="1045" spans="1:65" s="2" customFormat="1">
      <c r="A1045" s="37"/>
      <c r="B1045" s="38"/>
      <c r="C1045" s="39"/>
      <c r="D1045" s="191" t="s">
        <v>241</v>
      </c>
      <c r="E1045" s="39"/>
      <c r="F1045" s="192" t="s">
        <v>1180</v>
      </c>
      <c r="G1045" s="39"/>
      <c r="H1045" s="39"/>
      <c r="I1045" s="193"/>
      <c r="J1045" s="39"/>
      <c r="K1045" s="39"/>
      <c r="L1045" s="42"/>
      <c r="M1045" s="194"/>
      <c r="N1045" s="195"/>
      <c r="O1045" s="67"/>
      <c r="P1045" s="67"/>
      <c r="Q1045" s="67"/>
      <c r="R1045" s="67"/>
      <c r="S1045" s="67"/>
      <c r="T1045" s="68"/>
      <c r="U1045" s="37"/>
      <c r="V1045" s="37"/>
      <c r="W1045" s="37"/>
      <c r="X1045" s="37"/>
      <c r="Y1045" s="37"/>
      <c r="Z1045" s="37"/>
      <c r="AA1045" s="37"/>
      <c r="AB1045" s="37"/>
      <c r="AC1045" s="37"/>
      <c r="AD1045" s="37"/>
      <c r="AE1045" s="37"/>
      <c r="AT1045" s="19" t="s">
        <v>241</v>
      </c>
      <c r="AU1045" s="19" t="s">
        <v>88</v>
      </c>
    </row>
    <row r="1046" spans="1:65" s="13" customFormat="1">
      <c r="B1046" s="196"/>
      <c r="C1046" s="197"/>
      <c r="D1046" s="198" t="s">
        <v>243</v>
      </c>
      <c r="E1046" s="199" t="s">
        <v>32</v>
      </c>
      <c r="F1046" s="200" t="s">
        <v>244</v>
      </c>
      <c r="G1046" s="197"/>
      <c r="H1046" s="199" t="s">
        <v>32</v>
      </c>
      <c r="I1046" s="201"/>
      <c r="J1046" s="197"/>
      <c r="K1046" s="197"/>
      <c r="L1046" s="202"/>
      <c r="M1046" s="203"/>
      <c r="N1046" s="204"/>
      <c r="O1046" s="204"/>
      <c r="P1046" s="204"/>
      <c r="Q1046" s="204"/>
      <c r="R1046" s="204"/>
      <c r="S1046" s="204"/>
      <c r="T1046" s="205"/>
      <c r="AT1046" s="206" t="s">
        <v>243</v>
      </c>
      <c r="AU1046" s="206" t="s">
        <v>88</v>
      </c>
      <c r="AV1046" s="13" t="s">
        <v>86</v>
      </c>
      <c r="AW1046" s="13" t="s">
        <v>39</v>
      </c>
      <c r="AX1046" s="13" t="s">
        <v>78</v>
      </c>
      <c r="AY1046" s="206" t="s">
        <v>233</v>
      </c>
    </row>
    <row r="1047" spans="1:65" s="13" customFormat="1">
      <c r="B1047" s="196"/>
      <c r="C1047" s="197"/>
      <c r="D1047" s="198" t="s">
        <v>243</v>
      </c>
      <c r="E1047" s="199" t="s">
        <v>32</v>
      </c>
      <c r="F1047" s="200" t="s">
        <v>1181</v>
      </c>
      <c r="G1047" s="197"/>
      <c r="H1047" s="199" t="s">
        <v>32</v>
      </c>
      <c r="I1047" s="201"/>
      <c r="J1047" s="197"/>
      <c r="K1047" s="197"/>
      <c r="L1047" s="202"/>
      <c r="M1047" s="203"/>
      <c r="N1047" s="204"/>
      <c r="O1047" s="204"/>
      <c r="P1047" s="204"/>
      <c r="Q1047" s="204"/>
      <c r="R1047" s="204"/>
      <c r="S1047" s="204"/>
      <c r="T1047" s="205"/>
      <c r="AT1047" s="206" t="s">
        <v>243</v>
      </c>
      <c r="AU1047" s="206" t="s">
        <v>88</v>
      </c>
      <c r="AV1047" s="13" t="s">
        <v>86</v>
      </c>
      <c r="AW1047" s="13" t="s">
        <v>39</v>
      </c>
      <c r="AX1047" s="13" t="s">
        <v>78</v>
      </c>
      <c r="AY1047" s="206" t="s">
        <v>233</v>
      </c>
    </row>
    <row r="1048" spans="1:65" s="14" customFormat="1">
      <c r="B1048" s="207"/>
      <c r="C1048" s="208"/>
      <c r="D1048" s="198" t="s">
        <v>243</v>
      </c>
      <c r="E1048" s="209" t="s">
        <v>32</v>
      </c>
      <c r="F1048" s="210" t="s">
        <v>172</v>
      </c>
      <c r="G1048" s="208"/>
      <c r="H1048" s="211">
        <v>20.38</v>
      </c>
      <c r="I1048" s="212"/>
      <c r="J1048" s="208"/>
      <c r="K1048" s="208"/>
      <c r="L1048" s="213"/>
      <c r="M1048" s="214"/>
      <c r="N1048" s="215"/>
      <c r="O1048" s="215"/>
      <c r="P1048" s="215"/>
      <c r="Q1048" s="215"/>
      <c r="R1048" s="215"/>
      <c r="S1048" s="215"/>
      <c r="T1048" s="216"/>
      <c r="AT1048" s="217" t="s">
        <v>243</v>
      </c>
      <c r="AU1048" s="217" t="s">
        <v>88</v>
      </c>
      <c r="AV1048" s="14" t="s">
        <v>88</v>
      </c>
      <c r="AW1048" s="14" t="s">
        <v>39</v>
      </c>
      <c r="AX1048" s="14" t="s">
        <v>78</v>
      </c>
      <c r="AY1048" s="217" t="s">
        <v>233</v>
      </c>
    </row>
    <row r="1049" spans="1:65" s="15" customFormat="1">
      <c r="B1049" s="218"/>
      <c r="C1049" s="219"/>
      <c r="D1049" s="198" t="s">
        <v>243</v>
      </c>
      <c r="E1049" s="220" t="s">
        <v>32</v>
      </c>
      <c r="F1049" s="221" t="s">
        <v>245</v>
      </c>
      <c r="G1049" s="219"/>
      <c r="H1049" s="222">
        <v>20.38</v>
      </c>
      <c r="I1049" s="223"/>
      <c r="J1049" s="219"/>
      <c r="K1049" s="219"/>
      <c r="L1049" s="224"/>
      <c r="M1049" s="225"/>
      <c r="N1049" s="226"/>
      <c r="O1049" s="226"/>
      <c r="P1049" s="226"/>
      <c r="Q1049" s="226"/>
      <c r="R1049" s="226"/>
      <c r="S1049" s="226"/>
      <c r="T1049" s="227"/>
      <c r="AT1049" s="228" t="s">
        <v>243</v>
      </c>
      <c r="AU1049" s="228" t="s">
        <v>88</v>
      </c>
      <c r="AV1049" s="15" t="s">
        <v>239</v>
      </c>
      <c r="AW1049" s="15" t="s">
        <v>39</v>
      </c>
      <c r="AX1049" s="15" t="s">
        <v>86</v>
      </c>
      <c r="AY1049" s="228" t="s">
        <v>233</v>
      </c>
    </row>
    <row r="1050" spans="1:65" s="2" customFormat="1" ht="24.15" customHeight="1">
      <c r="A1050" s="37"/>
      <c r="B1050" s="38"/>
      <c r="C1050" s="229" t="s">
        <v>1182</v>
      </c>
      <c r="D1050" s="229" t="s">
        <v>383</v>
      </c>
      <c r="E1050" s="230" t="s">
        <v>1183</v>
      </c>
      <c r="F1050" s="231" t="s">
        <v>1184</v>
      </c>
      <c r="G1050" s="232" t="s">
        <v>144</v>
      </c>
      <c r="H1050" s="233">
        <v>21.399000000000001</v>
      </c>
      <c r="I1050" s="234"/>
      <c r="J1050" s="235">
        <f>ROUND(I1050*H1050,2)</f>
        <v>0</v>
      </c>
      <c r="K1050" s="231" t="s">
        <v>238</v>
      </c>
      <c r="L1050" s="236"/>
      <c r="M1050" s="237" t="s">
        <v>32</v>
      </c>
      <c r="N1050" s="238" t="s">
        <v>49</v>
      </c>
      <c r="O1050" s="67"/>
      <c r="P1050" s="187">
        <f>O1050*H1050</f>
        <v>0</v>
      </c>
      <c r="Q1050" s="187">
        <v>2.5999999999999998E-4</v>
      </c>
      <c r="R1050" s="187">
        <f>Q1050*H1050</f>
        <v>5.5637400000000002E-3</v>
      </c>
      <c r="S1050" s="187">
        <v>0</v>
      </c>
      <c r="T1050" s="188">
        <f>S1050*H1050</f>
        <v>0</v>
      </c>
      <c r="U1050" s="37"/>
      <c r="V1050" s="37"/>
      <c r="W1050" s="37"/>
      <c r="X1050" s="37"/>
      <c r="Y1050" s="37"/>
      <c r="Z1050" s="37"/>
      <c r="AA1050" s="37"/>
      <c r="AB1050" s="37"/>
      <c r="AC1050" s="37"/>
      <c r="AD1050" s="37"/>
      <c r="AE1050" s="37"/>
      <c r="AR1050" s="189" t="s">
        <v>950</v>
      </c>
      <c r="AT1050" s="189" t="s">
        <v>383</v>
      </c>
      <c r="AU1050" s="189" t="s">
        <v>88</v>
      </c>
      <c r="AY1050" s="19" t="s">
        <v>233</v>
      </c>
      <c r="BE1050" s="190">
        <f>IF(N1050="základní",J1050,0)</f>
        <v>0</v>
      </c>
      <c r="BF1050" s="190">
        <f>IF(N1050="snížená",J1050,0)</f>
        <v>0</v>
      </c>
      <c r="BG1050" s="190">
        <f>IF(N1050="zákl. přenesená",J1050,0)</f>
        <v>0</v>
      </c>
      <c r="BH1050" s="190">
        <f>IF(N1050="sníž. přenesená",J1050,0)</f>
        <v>0</v>
      </c>
      <c r="BI1050" s="190">
        <f>IF(N1050="nulová",J1050,0)</f>
        <v>0</v>
      </c>
      <c r="BJ1050" s="19" t="s">
        <v>86</v>
      </c>
      <c r="BK1050" s="190">
        <f>ROUND(I1050*H1050,2)</f>
        <v>0</v>
      </c>
      <c r="BL1050" s="19" t="s">
        <v>950</v>
      </c>
      <c r="BM1050" s="189" t="s">
        <v>1185</v>
      </c>
    </row>
    <row r="1051" spans="1:65" s="14" customFormat="1">
      <c r="B1051" s="207"/>
      <c r="C1051" s="208"/>
      <c r="D1051" s="198" t="s">
        <v>243</v>
      </c>
      <c r="E1051" s="208"/>
      <c r="F1051" s="210" t="s">
        <v>1186</v>
      </c>
      <c r="G1051" s="208"/>
      <c r="H1051" s="211">
        <v>21.399000000000001</v>
      </c>
      <c r="I1051" s="212"/>
      <c r="J1051" s="208"/>
      <c r="K1051" s="208"/>
      <c r="L1051" s="213"/>
      <c r="M1051" s="250"/>
      <c r="N1051" s="251"/>
      <c r="O1051" s="251"/>
      <c r="P1051" s="251"/>
      <c r="Q1051" s="251"/>
      <c r="R1051" s="251"/>
      <c r="S1051" s="251"/>
      <c r="T1051" s="252"/>
      <c r="AT1051" s="217" t="s">
        <v>243</v>
      </c>
      <c r="AU1051" s="217" t="s">
        <v>88</v>
      </c>
      <c r="AV1051" s="14" t="s">
        <v>88</v>
      </c>
      <c r="AW1051" s="14" t="s">
        <v>4</v>
      </c>
      <c r="AX1051" s="14" t="s">
        <v>86</v>
      </c>
      <c r="AY1051" s="217" t="s">
        <v>233</v>
      </c>
    </row>
    <row r="1052" spans="1:65" s="2" customFormat="1" ht="6.9" customHeight="1">
      <c r="A1052" s="37"/>
      <c r="B1052" s="50"/>
      <c r="C1052" s="51"/>
      <c r="D1052" s="51"/>
      <c r="E1052" s="51"/>
      <c r="F1052" s="51"/>
      <c r="G1052" s="51"/>
      <c r="H1052" s="51"/>
      <c r="I1052" s="51"/>
      <c r="J1052" s="51"/>
      <c r="K1052" s="51"/>
      <c r="L1052" s="42"/>
      <c r="M1052" s="37"/>
      <c r="O1052" s="37"/>
      <c r="P1052" s="37"/>
      <c r="Q1052" s="37"/>
      <c r="R1052" s="37"/>
      <c r="S1052" s="37"/>
      <c r="T1052" s="37"/>
      <c r="U1052" s="37"/>
      <c r="V1052" s="37"/>
      <c r="W1052" s="37"/>
      <c r="X1052" s="37"/>
      <c r="Y1052" s="37"/>
      <c r="Z1052" s="37"/>
      <c r="AA1052" s="37"/>
      <c r="AB1052" s="37"/>
      <c r="AC1052" s="37"/>
      <c r="AD1052" s="37"/>
      <c r="AE1052" s="37"/>
    </row>
  </sheetData>
  <sheetProtection algorithmName="SHA-512" hashValue="MGWAKi5Axhq0eM08KNdpePktw9X6lXEcviYKs0nj2+PE8XxD1zDq1HFZnq7OuP9Nn6b9qNSv/DyU4e5YFFUEwQ==" saltValue="nHa0drB2mhXXCcrhfToGTbP0E+aUuzQfGweXliJzphQLFMmGqOYUs3dobETuIF6eOZukSvPh6v+yJI514A1GJQ==" spinCount="100000" sheet="1" objects="1" scenarios="1" formatColumns="0" formatRows="0" autoFilter="0"/>
  <autoFilter ref="C91:K1051" xr:uid="{00000000-0009-0000-0000-000001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6" r:id="rId1" xr:uid="{00000000-0004-0000-0100-000000000000}"/>
    <hyperlink ref="F101" r:id="rId2" xr:uid="{00000000-0004-0000-0100-000001000000}"/>
    <hyperlink ref="F106" r:id="rId3" xr:uid="{00000000-0004-0000-0100-000002000000}"/>
    <hyperlink ref="F111" r:id="rId4" xr:uid="{00000000-0004-0000-0100-000003000000}"/>
    <hyperlink ref="F116" r:id="rId5" xr:uid="{00000000-0004-0000-0100-000004000000}"/>
    <hyperlink ref="F121" r:id="rId6" xr:uid="{00000000-0004-0000-0100-000005000000}"/>
    <hyperlink ref="F126" r:id="rId7" xr:uid="{00000000-0004-0000-0100-000006000000}"/>
    <hyperlink ref="F131" r:id="rId8" xr:uid="{00000000-0004-0000-0100-000007000000}"/>
    <hyperlink ref="F137" r:id="rId9" xr:uid="{00000000-0004-0000-0100-000008000000}"/>
    <hyperlink ref="F143" r:id="rId10" xr:uid="{00000000-0004-0000-0100-000009000000}"/>
    <hyperlink ref="F149" r:id="rId11" xr:uid="{00000000-0004-0000-0100-00000A000000}"/>
    <hyperlink ref="F155" r:id="rId12" xr:uid="{00000000-0004-0000-0100-00000B000000}"/>
    <hyperlink ref="F161" r:id="rId13" xr:uid="{00000000-0004-0000-0100-00000C000000}"/>
    <hyperlink ref="F166" r:id="rId14" xr:uid="{00000000-0004-0000-0100-00000D000000}"/>
    <hyperlink ref="F171" r:id="rId15" xr:uid="{00000000-0004-0000-0100-00000E000000}"/>
    <hyperlink ref="F177" r:id="rId16" xr:uid="{00000000-0004-0000-0100-00000F000000}"/>
    <hyperlink ref="F185" r:id="rId17" xr:uid="{00000000-0004-0000-0100-000010000000}"/>
    <hyperlink ref="F192" r:id="rId18" xr:uid="{00000000-0004-0000-0100-000011000000}"/>
    <hyperlink ref="F199" r:id="rId19" xr:uid="{00000000-0004-0000-0100-000012000000}"/>
    <hyperlink ref="F202" r:id="rId20" xr:uid="{00000000-0004-0000-0100-000013000000}"/>
    <hyperlink ref="F210" r:id="rId21" xr:uid="{00000000-0004-0000-0100-000014000000}"/>
    <hyperlink ref="F215" r:id="rId22" xr:uid="{00000000-0004-0000-0100-000015000000}"/>
    <hyperlink ref="F227" r:id="rId23" xr:uid="{00000000-0004-0000-0100-000016000000}"/>
    <hyperlink ref="F231" r:id="rId24" xr:uid="{00000000-0004-0000-0100-000017000000}"/>
    <hyperlink ref="F237" r:id="rId25" xr:uid="{00000000-0004-0000-0100-000018000000}"/>
    <hyperlink ref="F244" r:id="rId26" xr:uid="{00000000-0004-0000-0100-000019000000}"/>
    <hyperlink ref="F250" r:id="rId27" xr:uid="{00000000-0004-0000-0100-00001A000000}"/>
    <hyperlink ref="F256" r:id="rId28" xr:uid="{00000000-0004-0000-0100-00001B000000}"/>
    <hyperlink ref="F261" r:id="rId29" xr:uid="{00000000-0004-0000-0100-00001C000000}"/>
    <hyperlink ref="F266" r:id="rId30" xr:uid="{00000000-0004-0000-0100-00001D000000}"/>
    <hyperlink ref="F271" r:id="rId31" xr:uid="{00000000-0004-0000-0100-00001E000000}"/>
    <hyperlink ref="F277" r:id="rId32" xr:uid="{00000000-0004-0000-0100-00001F000000}"/>
    <hyperlink ref="F283" r:id="rId33" xr:uid="{00000000-0004-0000-0100-000020000000}"/>
    <hyperlink ref="F291" r:id="rId34" xr:uid="{00000000-0004-0000-0100-000021000000}"/>
    <hyperlink ref="F294" r:id="rId35" xr:uid="{00000000-0004-0000-0100-000022000000}"/>
    <hyperlink ref="F299" r:id="rId36" xr:uid="{00000000-0004-0000-0100-000023000000}"/>
    <hyperlink ref="F307" r:id="rId37" xr:uid="{00000000-0004-0000-0100-000024000000}"/>
    <hyperlink ref="F314" r:id="rId38" xr:uid="{00000000-0004-0000-0100-000025000000}"/>
    <hyperlink ref="F320" r:id="rId39" xr:uid="{00000000-0004-0000-0100-000026000000}"/>
    <hyperlink ref="F331" r:id="rId40" xr:uid="{00000000-0004-0000-0100-000027000000}"/>
    <hyperlink ref="F337" r:id="rId41" xr:uid="{00000000-0004-0000-0100-000028000000}"/>
    <hyperlink ref="F343" r:id="rId42" xr:uid="{00000000-0004-0000-0100-000029000000}"/>
    <hyperlink ref="F349" r:id="rId43" xr:uid="{00000000-0004-0000-0100-00002A000000}"/>
    <hyperlink ref="F360" r:id="rId44" xr:uid="{00000000-0004-0000-0100-00002B000000}"/>
    <hyperlink ref="F374" r:id="rId45" xr:uid="{00000000-0004-0000-0100-00002C000000}"/>
    <hyperlink ref="F382" r:id="rId46" xr:uid="{00000000-0004-0000-0100-00002D000000}"/>
    <hyperlink ref="F390" r:id="rId47" xr:uid="{00000000-0004-0000-0100-00002E000000}"/>
    <hyperlink ref="F398" r:id="rId48" xr:uid="{00000000-0004-0000-0100-00002F000000}"/>
    <hyperlink ref="F406" r:id="rId49" xr:uid="{00000000-0004-0000-0100-000030000000}"/>
    <hyperlink ref="F415" r:id="rId50" xr:uid="{00000000-0004-0000-0100-000031000000}"/>
    <hyperlink ref="F422" r:id="rId51" xr:uid="{00000000-0004-0000-0100-000032000000}"/>
    <hyperlink ref="F436" r:id="rId52" xr:uid="{00000000-0004-0000-0100-000033000000}"/>
    <hyperlink ref="F458" r:id="rId53" xr:uid="{00000000-0004-0000-0100-000034000000}"/>
    <hyperlink ref="F467" r:id="rId54" xr:uid="{00000000-0004-0000-0100-000035000000}"/>
    <hyperlink ref="F477" r:id="rId55" xr:uid="{00000000-0004-0000-0100-000036000000}"/>
    <hyperlink ref="F485" r:id="rId56" xr:uid="{00000000-0004-0000-0100-000037000000}"/>
    <hyperlink ref="F491" r:id="rId57" xr:uid="{00000000-0004-0000-0100-000038000000}"/>
    <hyperlink ref="F496" r:id="rId58" xr:uid="{00000000-0004-0000-0100-000039000000}"/>
    <hyperlink ref="F501" r:id="rId59" xr:uid="{00000000-0004-0000-0100-00003A000000}"/>
    <hyperlink ref="F507" r:id="rId60" xr:uid="{00000000-0004-0000-0100-00003B000000}"/>
    <hyperlink ref="F513" r:id="rId61" xr:uid="{00000000-0004-0000-0100-00003C000000}"/>
    <hyperlink ref="F519" r:id="rId62" xr:uid="{00000000-0004-0000-0100-00003D000000}"/>
    <hyperlink ref="F525" r:id="rId63" xr:uid="{00000000-0004-0000-0100-00003E000000}"/>
    <hyperlink ref="F531" r:id="rId64" xr:uid="{00000000-0004-0000-0100-00003F000000}"/>
    <hyperlink ref="F539" r:id="rId65" xr:uid="{00000000-0004-0000-0100-000040000000}"/>
    <hyperlink ref="F545" r:id="rId66" xr:uid="{00000000-0004-0000-0100-000041000000}"/>
    <hyperlink ref="F551" r:id="rId67" xr:uid="{00000000-0004-0000-0100-000042000000}"/>
    <hyperlink ref="F558" r:id="rId68" xr:uid="{00000000-0004-0000-0100-000043000000}"/>
    <hyperlink ref="F564" r:id="rId69" xr:uid="{00000000-0004-0000-0100-000044000000}"/>
    <hyperlink ref="F571" r:id="rId70" xr:uid="{00000000-0004-0000-0100-000045000000}"/>
    <hyperlink ref="F577" r:id="rId71" xr:uid="{00000000-0004-0000-0100-000046000000}"/>
    <hyperlink ref="F583" r:id="rId72" xr:uid="{00000000-0004-0000-0100-000047000000}"/>
    <hyperlink ref="F590" r:id="rId73" xr:uid="{00000000-0004-0000-0100-000048000000}"/>
    <hyperlink ref="F597" r:id="rId74" xr:uid="{00000000-0004-0000-0100-000049000000}"/>
    <hyperlink ref="F603" r:id="rId75" xr:uid="{00000000-0004-0000-0100-00004A000000}"/>
    <hyperlink ref="F610" r:id="rId76" xr:uid="{00000000-0004-0000-0100-00004B000000}"/>
    <hyperlink ref="F642" r:id="rId77" xr:uid="{00000000-0004-0000-0100-00004C000000}"/>
    <hyperlink ref="F657" r:id="rId78" xr:uid="{00000000-0004-0000-0100-00004D000000}"/>
    <hyperlink ref="F664" r:id="rId79" xr:uid="{00000000-0004-0000-0100-00004E000000}"/>
    <hyperlink ref="F671" r:id="rId80" xr:uid="{00000000-0004-0000-0100-00004F000000}"/>
    <hyperlink ref="F677" r:id="rId81" xr:uid="{00000000-0004-0000-0100-000050000000}"/>
    <hyperlink ref="F690" r:id="rId82" xr:uid="{00000000-0004-0000-0100-000051000000}"/>
    <hyperlink ref="F699" r:id="rId83" xr:uid="{00000000-0004-0000-0100-000052000000}"/>
    <hyperlink ref="F705" r:id="rId84" xr:uid="{00000000-0004-0000-0100-000053000000}"/>
    <hyperlink ref="F723" r:id="rId85" xr:uid="{00000000-0004-0000-0100-000054000000}"/>
    <hyperlink ref="F737" r:id="rId86" xr:uid="{00000000-0004-0000-0100-000055000000}"/>
    <hyperlink ref="F745" r:id="rId87" xr:uid="{00000000-0004-0000-0100-000056000000}"/>
    <hyperlink ref="F751" r:id="rId88" xr:uid="{00000000-0004-0000-0100-000057000000}"/>
    <hyperlink ref="F757" r:id="rId89" xr:uid="{00000000-0004-0000-0100-000058000000}"/>
    <hyperlink ref="F763" r:id="rId90" xr:uid="{00000000-0004-0000-0100-000059000000}"/>
    <hyperlink ref="F777" r:id="rId91" xr:uid="{00000000-0004-0000-0100-00005A000000}"/>
    <hyperlink ref="F789" r:id="rId92" xr:uid="{00000000-0004-0000-0100-00005B000000}"/>
    <hyperlink ref="F801" r:id="rId93" xr:uid="{00000000-0004-0000-0100-00005C000000}"/>
    <hyperlink ref="F813" r:id="rId94" xr:uid="{00000000-0004-0000-0100-00005D000000}"/>
    <hyperlink ref="F825" r:id="rId95" xr:uid="{00000000-0004-0000-0100-00005E000000}"/>
    <hyperlink ref="F837" r:id="rId96" xr:uid="{00000000-0004-0000-0100-00005F000000}"/>
    <hyperlink ref="F847" r:id="rId97" xr:uid="{00000000-0004-0000-0100-000060000000}"/>
    <hyperlink ref="F856" r:id="rId98" xr:uid="{00000000-0004-0000-0100-000061000000}"/>
    <hyperlink ref="F862" r:id="rId99" xr:uid="{00000000-0004-0000-0100-000062000000}"/>
    <hyperlink ref="F874" r:id="rId100" xr:uid="{00000000-0004-0000-0100-000063000000}"/>
    <hyperlink ref="F880" r:id="rId101" xr:uid="{00000000-0004-0000-0100-000064000000}"/>
    <hyperlink ref="F886" r:id="rId102" xr:uid="{00000000-0004-0000-0100-000065000000}"/>
    <hyperlink ref="F892" r:id="rId103" xr:uid="{00000000-0004-0000-0100-000066000000}"/>
    <hyperlink ref="F898" r:id="rId104" xr:uid="{00000000-0004-0000-0100-000067000000}"/>
    <hyperlink ref="F904" r:id="rId105" xr:uid="{00000000-0004-0000-0100-000068000000}"/>
    <hyperlink ref="F910" r:id="rId106" xr:uid="{00000000-0004-0000-0100-000069000000}"/>
    <hyperlink ref="F916" r:id="rId107" xr:uid="{00000000-0004-0000-0100-00006A000000}"/>
    <hyperlink ref="F922" r:id="rId108" xr:uid="{00000000-0004-0000-0100-00006B000000}"/>
    <hyperlink ref="F928" r:id="rId109" xr:uid="{00000000-0004-0000-0100-00006C000000}"/>
    <hyperlink ref="F934" r:id="rId110" xr:uid="{00000000-0004-0000-0100-00006D000000}"/>
    <hyperlink ref="F940" r:id="rId111" xr:uid="{00000000-0004-0000-0100-00006E000000}"/>
    <hyperlink ref="F946" r:id="rId112" xr:uid="{00000000-0004-0000-0100-00006F000000}"/>
    <hyperlink ref="F953" r:id="rId113" xr:uid="{00000000-0004-0000-0100-000070000000}"/>
    <hyperlink ref="F959" r:id="rId114" xr:uid="{00000000-0004-0000-0100-000071000000}"/>
    <hyperlink ref="F966" r:id="rId115" xr:uid="{00000000-0004-0000-0100-000072000000}"/>
    <hyperlink ref="F972" r:id="rId116" xr:uid="{00000000-0004-0000-0100-000073000000}"/>
    <hyperlink ref="F979" r:id="rId117" xr:uid="{00000000-0004-0000-0100-000074000000}"/>
    <hyperlink ref="F985" r:id="rId118" xr:uid="{00000000-0004-0000-0100-000075000000}"/>
    <hyperlink ref="F992" r:id="rId119" xr:uid="{00000000-0004-0000-0100-000076000000}"/>
    <hyperlink ref="F1001" r:id="rId120" xr:uid="{00000000-0004-0000-0100-000077000000}"/>
    <hyperlink ref="F1007" r:id="rId121" xr:uid="{00000000-0004-0000-0100-000078000000}"/>
    <hyperlink ref="F1015" r:id="rId122" xr:uid="{00000000-0004-0000-0100-000079000000}"/>
    <hyperlink ref="F1020" r:id="rId123" xr:uid="{00000000-0004-0000-0100-00007A000000}"/>
    <hyperlink ref="F1026" r:id="rId124" xr:uid="{00000000-0004-0000-0100-00007B000000}"/>
    <hyperlink ref="F1030" r:id="rId125" xr:uid="{00000000-0004-0000-0100-00007C000000}"/>
    <hyperlink ref="F1036" r:id="rId126" xr:uid="{00000000-0004-0000-0100-00007D000000}"/>
    <hyperlink ref="F1041" r:id="rId127" xr:uid="{00000000-0004-0000-0100-00007E000000}"/>
    <hyperlink ref="F1045" r:id="rId128" xr:uid="{00000000-0004-0000-0100-00007F000000}"/>
  </hyperlinks>
  <pageMargins left="0.39370078740157483" right="0.39370078740157483" top="0.39370078740157483" bottom="0.39370078740157483" header="0" footer="0"/>
  <pageSetup paperSize="9" scale="76" fitToHeight="100" orientation="portrait" blackAndWhite="1" r:id="rId129"/>
  <headerFooter>
    <oddHeader>&amp;LDobříš - Rekonstrukce chodníku a vedlejších
ploch ul. Žižkova a Čsl.armády&amp;CDOPAS s.r.o.&amp;RPOLOŽKOVÝ VÝKAZ VÝMĚR</oddHeader>
    <oddFooter>&amp;LSO 101 - Komunikace a zpevněné plochy&amp;CStrana &amp;P z &amp;N&amp;RPoložkový soupis prací</oddFooter>
  </headerFooter>
  <drawing r:id="rId13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00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9" t="s">
        <v>91</v>
      </c>
    </row>
    <row r="3" spans="1:46" s="1" customFormat="1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2"/>
      <c r="AT3" s="19" t="s">
        <v>88</v>
      </c>
    </row>
    <row r="4" spans="1:46" s="1" customFormat="1" ht="24.9" customHeight="1">
      <c r="B4" s="22"/>
      <c r="D4" s="107" t="s">
        <v>100</v>
      </c>
      <c r="L4" s="22"/>
      <c r="M4" s="108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9" t="s">
        <v>16</v>
      </c>
      <c r="L6" s="22"/>
    </row>
    <row r="7" spans="1:46" s="1" customFormat="1" ht="26.25" customHeight="1">
      <c r="B7" s="22"/>
      <c r="E7" s="399" t="str">
        <f>'Rekapitulace stavby'!K6</f>
        <v>Rekonstrukce chodníku a vedlejších ploch ul. Žižkova a Čsl. armády</v>
      </c>
      <c r="F7" s="400"/>
      <c r="G7" s="400"/>
      <c r="H7" s="400"/>
      <c r="L7" s="22"/>
    </row>
    <row r="8" spans="1:46" s="2" customFormat="1" ht="12" customHeight="1">
      <c r="A8" s="37"/>
      <c r="B8" s="42"/>
      <c r="C8" s="37"/>
      <c r="D8" s="109" t="s">
        <v>113</v>
      </c>
      <c r="E8" s="37"/>
      <c r="F8" s="37"/>
      <c r="G8" s="37"/>
      <c r="H8" s="37"/>
      <c r="I8" s="37"/>
      <c r="J8" s="37"/>
      <c r="K8" s="37"/>
      <c r="L8" s="110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401" t="s">
        <v>1187</v>
      </c>
      <c r="F9" s="402"/>
      <c r="G9" s="402"/>
      <c r="H9" s="402"/>
      <c r="I9" s="37"/>
      <c r="J9" s="37"/>
      <c r="K9" s="37"/>
      <c r="L9" s="110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0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9" t="s">
        <v>18</v>
      </c>
      <c r="E11" s="37"/>
      <c r="F11" s="111" t="s">
        <v>32</v>
      </c>
      <c r="G11" s="37"/>
      <c r="H11" s="37"/>
      <c r="I11" s="109" t="s">
        <v>20</v>
      </c>
      <c r="J11" s="111" t="s">
        <v>32</v>
      </c>
      <c r="K11" s="37"/>
      <c r="L11" s="110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9" t="s">
        <v>22</v>
      </c>
      <c r="E12" s="37"/>
      <c r="F12" s="111" t="s">
        <v>23</v>
      </c>
      <c r="G12" s="37"/>
      <c r="H12" s="37"/>
      <c r="I12" s="109" t="s">
        <v>24</v>
      </c>
      <c r="J12" s="112" t="str">
        <f>'Rekapitulace stavby'!AN8</f>
        <v>22. 6. 2022</v>
      </c>
      <c r="K12" s="37"/>
      <c r="L12" s="110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8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0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9" t="s">
        <v>30</v>
      </c>
      <c r="E14" s="37"/>
      <c r="F14" s="37"/>
      <c r="G14" s="37"/>
      <c r="H14" s="37"/>
      <c r="I14" s="109" t="s">
        <v>31</v>
      </c>
      <c r="J14" s="111" t="s">
        <v>32</v>
      </c>
      <c r="K14" s="37"/>
      <c r="L14" s="110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1" t="s">
        <v>33</v>
      </c>
      <c r="F15" s="37"/>
      <c r="G15" s="37"/>
      <c r="H15" s="37"/>
      <c r="I15" s="109" t="s">
        <v>34</v>
      </c>
      <c r="J15" s="111" t="s">
        <v>32</v>
      </c>
      <c r="K15" s="37"/>
      <c r="L15" s="110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0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9" t="s">
        <v>35</v>
      </c>
      <c r="E17" s="37"/>
      <c r="F17" s="37"/>
      <c r="G17" s="37"/>
      <c r="H17" s="37"/>
      <c r="I17" s="109" t="s">
        <v>31</v>
      </c>
      <c r="J17" s="32" t="str">
        <f>'Rekapitulace stavby'!AN13</f>
        <v>Vyplň údaj</v>
      </c>
      <c r="K17" s="37"/>
      <c r="L17" s="110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03" t="str">
        <f>'Rekapitulace stavby'!E14</f>
        <v>Vyplň údaj</v>
      </c>
      <c r="F18" s="404"/>
      <c r="G18" s="404"/>
      <c r="H18" s="404"/>
      <c r="I18" s="109" t="s">
        <v>34</v>
      </c>
      <c r="J18" s="32" t="str">
        <f>'Rekapitulace stavby'!AN14</f>
        <v>Vyplň údaj</v>
      </c>
      <c r="K18" s="37"/>
      <c r="L18" s="110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0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9" t="s">
        <v>37</v>
      </c>
      <c r="E20" s="37"/>
      <c r="F20" s="37"/>
      <c r="G20" s="37"/>
      <c r="H20" s="37"/>
      <c r="I20" s="109" t="s">
        <v>31</v>
      </c>
      <c r="J20" s="111" t="s">
        <v>32</v>
      </c>
      <c r="K20" s="37"/>
      <c r="L20" s="110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1" t="s">
        <v>38</v>
      </c>
      <c r="F21" s="37"/>
      <c r="G21" s="37"/>
      <c r="H21" s="37"/>
      <c r="I21" s="109" t="s">
        <v>34</v>
      </c>
      <c r="J21" s="111" t="s">
        <v>32</v>
      </c>
      <c r="K21" s="37"/>
      <c r="L21" s="110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0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9" t="s">
        <v>40</v>
      </c>
      <c r="E23" s="37"/>
      <c r="F23" s="37"/>
      <c r="G23" s="37"/>
      <c r="H23" s="37"/>
      <c r="I23" s="109" t="s">
        <v>31</v>
      </c>
      <c r="J23" s="111" t="s">
        <v>32</v>
      </c>
      <c r="K23" s="37"/>
      <c r="L23" s="110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1" t="s">
        <v>41</v>
      </c>
      <c r="F24" s="37"/>
      <c r="G24" s="37"/>
      <c r="H24" s="37"/>
      <c r="I24" s="109" t="s">
        <v>34</v>
      </c>
      <c r="J24" s="111" t="s">
        <v>32</v>
      </c>
      <c r="K24" s="37"/>
      <c r="L24" s="110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0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9" t="s">
        <v>42</v>
      </c>
      <c r="E26" s="37"/>
      <c r="F26" s="37"/>
      <c r="G26" s="37"/>
      <c r="H26" s="37"/>
      <c r="I26" s="37"/>
      <c r="J26" s="37"/>
      <c r="K26" s="37"/>
      <c r="L26" s="110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71.25" customHeight="1">
      <c r="A27" s="113"/>
      <c r="B27" s="114"/>
      <c r="C27" s="113"/>
      <c r="D27" s="113"/>
      <c r="E27" s="405" t="s">
        <v>43</v>
      </c>
      <c r="F27" s="405"/>
      <c r="G27" s="405"/>
      <c r="H27" s="405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0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" customHeight="1">
      <c r="A29" s="37"/>
      <c r="B29" s="42"/>
      <c r="C29" s="37"/>
      <c r="D29" s="117"/>
      <c r="E29" s="117"/>
      <c r="F29" s="117"/>
      <c r="G29" s="117"/>
      <c r="H29" s="117"/>
      <c r="I29" s="117"/>
      <c r="J29" s="117"/>
      <c r="K29" s="117"/>
      <c r="L29" s="110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8" t="s">
        <v>44</v>
      </c>
      <c r="E30" s="37"/>
      <c r="F30" s="37"/>
      <c r="G30" s="37"/>
      <c r="H30" s="37"/>
      <c r="I30" s="37"/>
      <c r="J30" s="119">
        <f>ROUND(J84, 2)</f>
        <v>0</v>
      </c>
      <c r="K30" s="37"/>
      <c r="L30" s="110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" customHeight="1">
      <c r="A31" s="37"/>
      <c r="B31" s="42"/>
      <c r="C31" s="37"/>
      <c r="D31" s="117"/>
      <c r="E31" s="117"/>
      <c r="F31" s="117"/>
      <c r="G31" s="117"/>
      <c r="H31" s="117"/>
      <c r="I31" s="117"/>
      <c r="J31" s="117"/>
      <c r="K31" s="117"/>
      <c r="L31" s="110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" customHeight="1">
      <c r="A32" s="37"/>
      <c r="B32" s="42"/>
      <c r="C32" s="37"/>
      <c r="D32" s="37"/>
      <c r="E32" s="37"/>
      <c r="F32" s="120" t="s">
        <v>46</v>
      </c>
      <c r="G32" s="37"/>
      <c r="H32" s="37"/>
      <c r="I32" s="120" t="s">
        <v>45</v>
      </c>
      <c r="J32" s="120" t="s">
        <v>47</v>
      </c>
      <c r="K32" s="37"/>
      <c r="L32" s="110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" customHeight="1">
      <c r="A33" s="37"/>
      <c r="B33" s="42"/>
      <c r="C33" s="37"/>
      <c r="D33" s="121" t="s">
        <v>48</v>
      </c>
      <c r="E33" s="109" t="s">
        <v>49</v>
      </c>
      <c r="F33" s="122">
        <f>ROUND((SUM(BE84:BE99)),  2)</f>
        <v>0</v>
      </c>
      <c r="G33" s="37"/>
      <c r="H33" s="37"/>
      <c r="I33" s="123">
        <v>0.21</v>
      </c>
      <c r="J33" s="122">
        <f>ROUND(((SUM(BE84:BE99))*I33),  2)</f>
        <v>0</v>
      </c>
      <c r="K33" s="37"/>
      <c r="L33" s="110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" customHeight="1">
      <c r="A34" s="37"/>
      <c r="B34" s="42"/>
      <c r="C34" s="37"/>
      <c r="D34" s="37"/>
      <c r="E34" s="109" t="s">
        <v>50</v>
      </c>
      <c r="F34" s="122">
        <f>ROUND((SUM(BF84:BF99)),  2)</f>
        <v>0</v>
      </c>
      <c r="G34" s="37"/>
      <c r="H34" s="37"/>
      <c r="I34" s="123">
        <v>0.15</v>
      </c>
      <c r="J34" s="122">
        <f>ROUND(((SUM(BF84:BF99))*I34),  2)</f>
        <v>0</v>
      </c>
      <c r="K34" s="37"/>
      <c r="L34" s="110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" hidden="1" customHeight="1">
      <c r="A35" s="37"/>
      <c r="B35" s="42"/>
      <c r="C35" s="37"/>
      <c r="D35" s="37"/>
      <c r="E35" s="109" t="s">
        <v>51</v>
      </c>
      <c r="F35" s="122">
        <f>ROUND((SUM(BG84:BG99)),  2)</f>
        <v>0</v>
      </c>
      <c r="G35" s="37"/>
      <c r="H35" s="37"/>
      <c r="I35" s="123">
        <v>0.21</v>
      </c>
      <c r="J35" s="122">
        <f>0</f>
        <v>0</v>
      </c>
      <c r="K35" s="37"/>
      <c r="L35" s="110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" hidden="1" customHeight="1">
      <c r="A36" s="37"/>
      <c r="B36" s="42"/>
      <c r="C36" s="37"/>
      <c r="D36" s="37"/>
      <c r="E36" s="109" t="s">
        <v>52</v>
      </c>
      <c r="F36" s="122">
        <f>ROUND((SUM(BH84:BH99)),  2)</f>
        <v>0</v>
      </c>
      <c r="G36" s="37"/>
      <c r="H36" s="37"/>
      <c r="I36" s="123">
        <v>0.15</v>
      </c>
      <c r="J36" s="122">
        <f>0</f>
        <v>0</v>
      </c>
      <c r="K36" s="37"/>
      <c r="L36" s="110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" hidden="1" customHeight="1">
      <c r="A37" s="37"/>
      <c r="B37" s="42"/>
      <c r="C37" s="37"/>
      <c r="D37" s="37"/>
      <c r="E37" s="109" t="s">
        <v>53</v>
      </c>
      <c r="F37" s="122">
        <f>ROUND((SUM(BI84:BI99)),  2)</f>
        <v>0</v>
      </c>
      <c r="G37" s="37"/>
      <c r="H37" s="37"/>
      <c r="I37" s="123">
        <v>0</v>
      </c>
      <c r="J37" s="122">
        <f>0</f>
        <v>0</v>
      </c>
      <c r="K37" s="37"/>
      <c r="L37" s="110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0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4"/>
      <c r="D39" s="125" t="s">
        <v>54</v>
      </c>
      <c r="E39" s="126"/>
      <c r="F39" s="126"/>
      <c r="G39" s="127" t="s">
        <v>55</v>
      </c>
      <c r="H39" s="128" t="s">
        <v>56</v>
      </c>
      <c r="I39" s="126"/>
      <c r="J39" s="129">
        <f>SUM(J30:J37)</f>
        <v>0</v>
      </c>
      <c r="K39" s="130"/>
      <c r="L39" s="110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" customHeight="1">
      <c r="A40" s="37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0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" customHeight="1">
      <c r="A44" s="37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0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" customHeight="1">
      <c r="A45" s="37"/>
      <c r="B45" s="38"/>
      <c r="C45" s="25" t="s">
        <v>201</v>
      </c>
      <c r="D45" s="39"/>
      <c r="E45" s="39"/>
      <c r="F45" s="39"/>
      <c r="G45" s="39"/>
      <c r="H45" s="39"/>
      <c r="I45" s="39"/>
      <c r="J45" s="39"/>
      <c r="K45" s="39"/>
      <c r="L45" s="110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0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10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26.25" customHeight="1">
      <c r="A48" s="37"/>
      <c r="B48" s="38"/>
      <c r="C48" s="39"/>
      <c r="D48" s="39"/>
      <c r="E48" s="397" t="str">
        <f>E7</f>
        <v>Rekonstrukce chodníku a vedlejších ploch ul. Žižkova a Čsl. armády</v>
      </c>
      <c r="F48" s="398"/>
      <c r="G48" s="398"/>
      <c r="H48" s="398"/>
      <c r="I48" s="39"/>
      <c r="J48" s="39"/>
      <c r="K48" s="39"/>
      <c r="L48" s="110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113</v>
      </c>
      <c r="D49" s="39"/>
      <c r="E49" s="39"/>
      <c r="F49" s="39"/>
      <c r="G49" s="39"/>
      <c r="H49" s="39"/>
      <c r="I49" s="39"/>
      <c r="J49" s="39"/>
      <c r="K49" s="39"/>
      <c r="L49" s="110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66" t="str">
        <f>E9</f>
        <v>VON - Vedlejší a ostatní náklady</v>
      </c>
      <c r="F50" s="396"/>
      <c r="G50" s="396"/>
      <c r="H50" s="396"/>
      <c r="I50" s="39"/>
      <c r="J50" s="39"/>
      <c r="K50" s="39"/>
      <c r="L50" s="110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0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1" t="s">
        <v>22</v>
      </c>
      <c r="D52" s="39"/>
      <c r="E52" s="39"/>
      <c r="F52" s="29" t="str">
        <f>F12</f>
        <v>Dobříš</v>
      </c>
      <c r="G52" s="39"/>
      <c r="H52" s="39"/>
      <c r="I52" s="31" t="s">
        <v>24</v>
      </c>
      <c r="J52" s="62" t="str">
        <f>IF(J12="","",J12)</f>
        <v>22. 6. 2022</v>
      </c>
      <c r="K52" s="39"/>
      <c r="L52" s="110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0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15" customHeight="1">
      <c r="A54" s="37"/>
      <c r="B54" s="38"/>
      <c r="C54" s="31" t="s">
        <v>30</v>
      </c>
      <c r="D54" s="39"/>
      <c r="E54" s="39"/>
      <c r="F54" s="29" t="str">
        <f>E15</f>
        <v>Město Dobříš, Mírové nám. 119, Dobříš</v>
      </c>
      <c r="G54" s="39"/>
      <c r="H54" s="39"/>
      <c r="I54" s="31" t="s">
        <v>37</v>
      </c>
      <c r="J54" s="35" t="str">
        <f>E21</f>
        <v>DOPAS s.r.o.</v>
      </c>
      <c r="K54" s="39"/>
      <c r="L54" s="110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15" customHeight="1">
      <c r="A55" s="37"/>
      <c r="B55" s="38"/>
      <c r="C55" s="31" t="s">
        <v>35</v>
      </c>
      <c r="D55" s="39"/>
      <c r="E55" s="39"/>
      <c r="F55" s="29" t="str">
        <f>IF(E18="","",E18)</f>
        <v>Vyplň údaj</v>
      </c>
      <c r="G55" s="39"/>
      <c r="H55" s="39"/>
      <c r="I55" s="31" t="s">
        <v>40</v>
      </c>
      <c r="J55" s="35" t="str">
        <f>E24</f>
        <v>L. Štuller</v>
      </c>
      <c r="K55" s="39"/>
      <c r="L55" s="110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0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5" t="s">
        <v>202</v>
      </c>
      <c r="D57" s="136"/>
      <c r="E57" s="136"/>
      <c r="F57" s="136"/>
      <c r="G57" s="136"/>
      <c r="H57" s="136"/>
      <c r="I57" s="136"/>
      <c r="J57" s="137" t="s">
        <v>203</v>
      </c>
      <c r="K57" s="136"/>
      <c r="L57" s="110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0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8" customHeight="1">
      <c r="A59" s="37"/>
      <c r="B59" s="38"/>
      <c r="C59" s="138" t="s">
        <v>76</v>
      </c>
      <c r="D59" s="39"/>
      <c r="E59" s="39"/>
      <c r="F59" s="39"/>
      <c r="G59" s="39"/>
      <c r="H59" s="39"/>
      <c r="I59" s="39"/>
      <c r="J59" s="80">
        <f>J84</f>
        <v>0</v>
      </c>
      <c r="K59" s="39"/>
      <c r="L59" s="110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204</v>
      </c>
    </row>
    <row r="60" spans="1:47" s="9" customFormat="1" ht="24.9" customHeight="1">
      <c r="B60" s="139"/>
      <c r="C60" s="140"/>
      <c r="D60" s="141" t="s">
        <v>1188</v>
      </c>
      <c r="E60" s="142"/>
      <c r="F60" s="142"/>
      <c r="G60" s="142"/>
      <c r="H60" s="142"/>
      <c r="I60" s="142"/>
      <c r="J60" s="143">
        <f>J85</f>
        <v>0</v>
      </c>
      <c r="K60" s="140"/>
      <c r="L60" s="144"/>
    </row>
    <row r="61" spans="1:47" s="10" customFormat="1" ht="19.95" customHeight="1">
      <c r="B61" s="145"/>
      <c r="C61" s="146"/>
      <c r="D61" s="147" t="s">
        <v>1189</v>
      </c>
      <c r="E61" s="148"/>
      <c r="F61" s="148"/>
      <c r="G61" s="148"/>
      <c r="H61" s="148"/>
      <c r="I61" s="148"/>
      <c r="J61" s="149">
        <f>J86</f>
        <v>0</v>
      </c>
      <c r="K61" s="146"/>
      <c r="L61" s="150"/>
    </row>
    <row r="62" spans="1:47" s="10" customFormat="1" ht="19.95" customHeight="1">
      <c r="B62" s="145"/>
      <c r="C62" s="146"/>
      <c r="D62" s="147" t="s">
        <v>1190</v>
      </c>
      <c r="E62" s="148"/>
      <c r="F62" s="148"/>
      <c r="G62" s="148"/>
      <c r="H62" s="148"/>
      <c r="I62" s="148"/>
      <c r="J62" s="149">
        <f>J89</f>
        <v>0</v>
      </c>
      <c r="K62" s="146"/>
      <c r="L62" s="150"/>
    </row>
    <row r="63" spans="1:47" s="10" customFormat="1" ht="19.95" customHeight="1">
      <c r="B63" s="145"/>
      <c r="C63" s="146"/>
      <c r="D63" s="147" t="s">
        <v>1191</v>
      </c>
      <c r="E63" s="148"/>
      <c r="F63" s="148"/>
      <c r="G63" s="148"/>
      <c r="H63" s="148"/>
      <c r="I63" s="148"/>
      <c r="J63" s="149">
        <f>J92</f>
        <v>0</v>
      </c>
      <c r="K63" s="146"/>
      <c r="L63" s="150"/>
    </row>
    <row r="64" spans="1:47" s="10" customFormat="1" ht="19.95" customHeight="1">
      <c r="B64" s="145"/>
      <c r="C64" s="146"/>
      <c r="D64" s="147" t="s">
        <v>1192</v>
      </c>
      <c r="E64" s="148"/>
      <c r="F64" s="148"/>
      <c r="G64" s="148"/>
      <c r="H64" s="148"/>
      <c r="I64" s="148"/>
      <c r="J64" s="149">
        <f>J97</f>
        <v>0</v>
      </c>
      <c r="K64" s="146"/>
      <c r="L64" s="150"/>
    </row>
    <row r="65" spans="1:31" s="2" customFormat="1" ht="21.75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10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 s="2" customFormat="1" ht="6.9" customHeight="1">
      <c r="A66" s="37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10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pans="1:31" s="2" customFormat="1" ht="6.9" customHeight="1">
      <c r="A70" s="37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110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24.9" customHeight="1">
      <c r="A71" s="37"/>
      <c r="B71" s="38"/>
      <c r="C71" s="25" t="s">
        <v>218</v>
      </c>
      <c r="D71" s="39"/>
      <c r="E71" s="39"/>
      <c r="F71" s="39"/>
      <c r="G71" s="39"/>
      <c r="H71" s="39"/>
      <c r="I71" s="39"/>
      <c r="J71" s="39"/>
      <c r="K71" s="39"/>
      <c r="L71" s="110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6.9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10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10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26.25" customHeight="1">
      <c r="A74" s="37"/>
      <c r="B74" s="38"/>
      <c r="C74" s="39"/>
      <c r="D74" s="39"/>
      <c r="E74" s="397" t="str">
        <f>E7</f>
        <v>Rekonstrukce chodníku a vedlejších ploch ul. Žižkova a Čsl. armády</v>
      </c>
      <c r="F74" s="398"/>
      <c r="G74" s="398"/>
      <c r="H74" s="398"/>
      <c r="I74" s="39"/>
      <c r="J74" s="39"/>
      <c r="K74" s="39"/>
      <c r="L74" s="110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1" t="s">
        <v>113</v>
      </c>
      <c r="D75" s="39"/>
      <c r="E75" s="39"/>
      <c r="F75" s="39"/>
      <c r="G75" s="39"/>
      <c r="H75" s="39"/>
      <c r="I75" s="39"/>
      <c r="J75" s="39"/>
      <c r="K75" s="39"/>
      <c r="L75" s="110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366" t="str">
        <f>E9</f>
        <v>VON - Vedlejší a ostatní náklady</v>
      </c>
      <c r="F76" s="396"/>
      <c r="G76" s="396"/>
      <c r="H76" s="396"/>
      <c r="I76" s="39"/>
      <c r="J76" s="39"/>
      <c r="K76" s="39"/>
      <c r="L76" s="110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10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1" t="s">
        <v>22</v>
      </c>
      <c r="D78" s="39"/>
      <c r="E78" s="39"/>
      <c r="F78" s="29" t="str">
        <f>F12</f>
        <v>Dobříš</v>
      </c>
      <c r="G78" s="39"/>
      <c r="H78" s="39"/>
      <c r="I78" s="31" t="s">
        <v>24</v>
      </c>
      <c r="J78" s="62" t="str">
        <f>IF(J12="","",J12)</f>
        <v>22. 6. 2022</v>
      </c>
      <c r="K78" s="39"/>
      <c r="L78" s="110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10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5.15" customHeight="1">
      <c r="A80" s="37"/>
      <c r="B80" s="38"/>
      <c r="C80" s="31" t="s">
        <v>30</v>
      </c>
      <c r="D80" s="39"/>
      <c r="E80" s="39"/>
      <c r="F80" s="29" t="str">
        <f>E15</f>
        <v>Město Dobříš, Mírové nám. 119, Dobříš</v>
      </c>
      <c r="G80" s="39"/>
      <c r="H80" s="39"/>
      <c r="I80" s="31" t="s">
        <v>37</v>
      </c>
      <c r="J80" s="35" t="str">
        <f>E21</f>
        <v>DOPAS s.r.o.</v>
      </c>
      <c r="K80" s="39"/>
      <c r="L80" s="110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15" customHeight="1">
      <c r="A81" s="37"/>
      <c r="B81" s="38"/>
      <c r="C81" s="31" t="s">
        <v>35</v>
      </c>
      <c r="D81" s="39"/>
      <c r="E81" s="39"/>
      <c r="F81" s="29" t="str">
        <f>IF(E18="","",E18)</f>
        <v>Vyplň údaj</v>
      </c>
      <c r="G81" s="39"/>
      <c r="H81" s="39"/>
      <c r="I81" s="31" t="s">
        <v>40</v>
      </c>
      <c r="J81" s="35" t="str">
        <f>E24</f>
        <v>L. Štuller</v>
      </c>
      <c r="K81" s="39"/>
      <c r="L81" s="110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0.3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10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11" customFormat="1" ht="29.25" customHeight="1">
      <c r="A83" s="151"/>
      <c r="B83" s="152"/>
      <c r="C83" s="153" t="s">
        <v>219</v>
      </c>
      <c r="D83" s="154" t="s">
        <v>63</v>
      </c>
      <c r="E83" s="154" t="s">
        <v>59</v>
      </c>
      <c r="F83" s="154" t="s">
        <v>60</v>
      </c>
      <c r="G83" s="154" t="s">
        <v>220</v>
      </c>
      <c r="H83" s="154" t="s">
        <v>221</v>
      </c>
      <c r="I83" s="154" t="s">
        <v>222</v>
      </c>
      <c r="J83" s="154" t="s">
        <v>203</v>
      </c>
      <c r="K83" s="155" t="s">
        <v>223</v>
      </c>
      <c r="L83" s="156"/>
      <c r="M83" s="71" t="s">
        <v>32</v>
      </c>
      <c r="N83" s="72" t="s">
        <v>48</v>
      </c>
      <c r="O83" s="72" t="s">
        <v>224</v>
      </c>
      <c r="P83" s="72" t="s">
        <v>225</v>
      </c>
      <c r="Q83" s="72" t="s">
        <v>226</v>
      </c>
      <c r="R83" s="72" t="s">
        <v>227</v>
      </c>
      <c r="S83" s="72" t="s">
        <v>228</v>
      </c>
      <c r="T83" s="73" t="s">
        <v>229</v>
      </c>
      <c r="U83" s="151"/>
      <c r="V83" s="151"/>
      <c r="W83" s="151"/>
      <c r="X83" s="151"/>
      <c r="Y83" s="151"/>
      <c r="Z83" s="151"/>
      <c r="AA83" s="151"/>
      <c r="AB83" s="151"/>
      <c r="AC83" s="151"/>
      <c r="AD83" s="151"/>
      <c r="AE83" s="151"/>
    </row>
    <row r="84" spans="1:65" s="2" customFormat="1" ht="22.8" customHeight="1">
      <c r="A84" s="37"/>
      <c r="B84" s="38"/>
      <c r="C84" s="78" t="s">
        <v>230</v>
      </c>
      <c r="D84" s="39"/>
      <c r="E84" s="39"/>
      <c r="F84" s="39"/>
      <c r="G84" s="39"/>
      <c r="H84" s="39"/>
      <c r="I84" s="39"/>
      <c r="J84" s="157">
        <f>BK84</f>
        <v>0</v>
      </c>
      <c r="K84" s="39"/>
      <c r="L84" s="42"/>
      <c r="M84" s="74"/>
      <c r="N84" s="158"/>
      <c r="O84" s="75"/>
      <c r="P84" s="159">
        <f>P85</f>
        <v>0</v>
      </c>
      <c r="Q84" s="75"/>
      <c r="R84" s="159">
        <f>R85</f>
        <v>0</v>
      </c>
      <c r="S84" s="75"/>
      <c r="T84" s="160">
        <f>T85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9" t="s">
        <v>77</v>
      </c>
      <c r="AU84" s="19" t="s">
        <v>204</v>
      </c>
      <c r="BK84" s="161">
        <f>BK85</f>
        <v>0</v>
      </c>
    </row>
    <row r="85" spans="1:65" s="12" customFormat="1" ht="25.95" customHeight="1">
      <c r="B85" s="162"/>
      <c r="C85" s="163"/>
      <c r="D85" s="164" t="s">
        <v>77</v>
      </c>
      <c r="E85" s="165" t="s">
        <v>1193</v>
      </c>
      <c r="F85" s="165" t="s">
        <v>1194</v>
      </c>
      <c r="G85" s="163"/>
      <c r="H85" s="163"/>
      <c r="I85" s="166"/>
      <c r="J85" s="167">
        <f>BK85</f>
        <v>0</v>
      </c>
      <c r="K85" s="163"/>
      <c r="L85" s="168"/>
      <c r="M85" s="169"/>
      <c r="N85" s="170"/>
      <c r="O85" s="170"/>
      <c r="P85" s="171">
        <f>P86+P89+P92+P97</f>
        <v>0</v>
      </c>
      <c r="Q85" s="170"/>
      <c r="R85" s="171">
        <f>R86+R89+R92+R97</f>
        <v>0</v>
      </c>
      <c r="S85" s="170"/>
      <c r="T85" s="172">
        <f>T86+T89+T92+T97</f>
        <v>0</v>
      </c>
      <c r="AR85" s="173" t="s">
        <v>258</v>
      </c>
      <c r="AT85" s="174" t="s">
        <v>77</v>
      </c>
      <c r="AU85" s="174" t="s">
        <v>78</v>
      </c>
      <c r="AY85" s="173" t="s">
        <v>233</v>
      </c>
      <c r="BK85" s="175">
        <f>BK86+BK89+BK92+BK97</f>
        <v>0</v>
      </c>
    </row>
    <row r="86" spans="1:65" s="12" customFormat="1" ht="22.8" customHeight="1">
      <c r="B86" s="162"/>
      <c r="C86" s="163"/>
      <c r="D86" s="164" t="s">
        <v>77</v>
      </c>
      <c r="E86" s="176" t="s">
        <v>1195</v>
      </c>
      <c r="F86" s="176" t="s">
        <v>1196</v>
      </c>
      <c r="G86" s="163"/>
      <c r="H86" s="163"/>
      <c r="I86" s="166"/>
      <c r="J86" s="177">
        <f>BK86</f>
        <v>0</v>
      </c>
      <c r="K86" s="163"/>
      <c r="L86" s="168"/>
      <c r="M86" s="169"/>
      <c r="N86" s="170"/>
      <c r="O86" s="170"/>
      <c r="P86" s="171">
        <f>SUM(P87:P88)</f>
        <v>0</v>
      </c>
      <c r="Q86" s="170"/>
      <c r="R86" s="171">
        <f>SUM(R87:R88)</f>
        <v>0</v>
      </c>
      <c r="S86" s="170"/>
      <c r="T86" s="172">
        <f>SUM(T87:T88)</f>
        <v>0</v>
      </c>
      <c r="AR86" s="173" t="s">
        <v>258</v>
      </c>
      <c r="AT86" s="174" t="s">
        <v>77</v>
      </c>
      <c r="AU86" s="174" t="s">
        <v>86</v>
      </c>
      <c r="AY86" s="173" t="s">
        <v>233</v>
      </c>
      <c r="BK86" s="175">
        <f>SUM(BK87:BK88)</f>
        <v>0</v>
      </c>
    </row>
    <row r="87" spans="1:65" s="2" customFormat="1" ht="44.25" customHeight="1">
      <c r="A87" s="37"/>
      <c r="B87" s="38"/>
      <c r="C87" s="178" t="s">
        <v>86</v>
      </c>
      <c r="D87" s="178" t="s">
        <v>235</v>
      </c>
      <c r="E87" s="179" t="s">
        <v>1197</v>
      </c>
      <c r="F87" s="180" t="s">
        <v>1198</v>
      </c>
      <c r="G87" s="181" t="s">
        <v>1199</v>
      </c>
      <c r="H87" s="182">
        <v>1</v>
      </c>
      <c r="I87" s="183"/>
      <c r="J87" s="184">
        <f>ROUND(I87*H87,2)</f>
        <v>0</v>
      </c>
      <c r="K87" s="180" t="s">
        <v>238</v>
      </c>
      <c r="L87" s="42"/>
      <c r="M87" s="185" t="s">
        <v>32</v>
      </c>
      <c r="N87" s="186" t="s">
        <v>49</v>
      </c>
      <c r="O87" s="67"/>
      <c r="P87" s="187">
        <f>O87*H87</f>
        <v>0</v>
      </c>
      <c r="Q87" s="187">
        <v>0</v>
      </c>
      <c r="R87" s="187">
        <f>Q87*H87</f>
        <v>0</v>
      </c>
      <c r="S87" s="187">
        <v>0</v>
      </c>
      <c r="T87" s="188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9" t="s">
        <v>1200</v>
      </c>
      <c r="AT87" s="189" t="s">
        <v>235</v>
      </c>
      <c r="AU87" s="189" t="s">
        <v>88</v>
      </c>
      <c r="AY87" s="19" t="s">
        <v>233</v>
      </c>
      <c r="BE87" s="190">
        <f>IF(N87="základní",J87,0)</f>
        <v>0</v>
      </c>
      <c r="BF87" s="190">
        <f>IF(N87="snížená",J87,0)</f>
        <v>0</v>
      </c>
      <c r="BG87" s="190">
        <f>IF(N87="zákl. přenesená",J87,0)</f>
        <v>0</v>
      </c>
      <c r="BH87" s="190">
        <f>IF(N87="sníž. přenesená",J87,0)</f>
        <v>0</v>
      </c>
      <c r="BI87" s="190">
        <f>IF(N87="nulová",J87,0)</f>
        <v>0</v>
      </c>
      <c r="BJ87" s="19" t="s">
        <v>86</v>
      </c>
      <c r="BK87" s="190">
        <f>ROUND(I87*H87,2)</f>
        <v>0</v>
      </c>
      <c r="BL87" s="19" t="s">
        <v>1200</v>
      </c>
      <c r="BM87" s="189" t="s">
        <v>1201</v>
      </c>
    </row>
    <row r="88" spans="1:65" s="2" customFormat="1">
      <c r="A88" s="37"/>
      <c r="B88" s="38"/>
      <c r="C88" s="39"/>
      <c r="D88" s="191" t="s">
        <v>241</v>
      </c>
      <c r="E88" s="39"/>
      <c r="F88" s="192" t="s">
        <v>1202</v>
      </c>
      <c r="G88" s="39"/>
      <c r="H88" s="39"/>
      <c r="I88" s="193"/>
      <c r="J88" s="39"/>
      <c r="K88" s="39"/>
      <c r="L88" s="42"/>
      <c r="M88" s="194"/>
      <c r="N88" s="195"/>
      <c r="O88" s="67"/>
      <c r="P88" s="67"/>
      <c r="Q88" s="67"/>
      <c r="R88" s="67"/>
      <c r="S88" s="67"/>
      <c r="T88" s="68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9" t="s">
        <v>241</v>
      </c>
      <c r="AU88" s="19" t="s">
        <v>88</v>
      </c>
    </row>
    <row r="89" spans="1:65" s="12" customFormat="1" ht="22.8" customHeight="1">
      <c r="B89" s="162"/>
      <c r="C89" s="163"/>
      <c r="D89" s="164" t="s">
        <v>77</v>
      </c>
      <c r="E89" s="176" t="s">
        <v>1203</v>
      </c>
      <c r="F89" s="176" t="s">
        <v>1204</v>
      </c>
      <c r="G89" s="163"/>
      <c r="H89" s="163"/>
      <c r="I89" s="166"/>
      <c r="J89" s="177">
        <f>BK89</f>
        <v>0</v>
      </c>
      <c r="K89" s="163"/>
      <c r="L89" s="168"/>
      <c r="M89" s="169"/>
      <c r="N89" s="170"/>
      <c r="O89" s="170"/>
      <c r="P89" s="171">
        <f>SUM(P90:P91)</f>
        <v>0</v>
      </c>
      <c r="Q89" s="170"/>
      <c r="R89" s="171">
        <f>SUM(R90:R91)</f>
        <v>0</v>
      </c>
      <c r="S89" s="170"/>
      <c r="T89" s="172">
        <f>SUM(T90:T91)</f>
        <v>0</v>
      </c>
      <c r="AR89" s="173" t="s">
        <v>258</v>
      </c>
      <c r="AT89" s="174" t="s">
        <v>77</v>
      </c>
      <c r="AU89" s="174" t="s">
        <v>86</v>
      </c>
      <c r="AY89" s="173" t="s">
        <v>233</v>
      </c>
      <c r="BK89" s="175">
        <f>SUM(BK90:BK91)</f>
        <v>0</v>
      </c>
    </row>
    <row r="90" spans="1:65" s="2" customFormat="1" ht="21.75" customHeight="1">
      <c r="A90" s="37"/>
      <c r="B90" s="38"/>
      <c r="C90" s="178" t="s">
        <v>88</v>
      </c>
      <c r="D90" s="178" t="s">
        <v>235</v>
      </c>
      <c r="E90" s="179" t="s">
        <v>1205</v>
      </c>
      <c r="F90" s="180" t="s">
        <v>1206</v>
      </c>
      <c r="G90" s="181" t="s">
        <v>1199</v>
      </c>
      <c r="H90" s="182">
        <v>1</v>
      </c>
      <c r="I90" s="183"/>
      <c r="J90" s="184">
        <f>ROUND(I90*H90,2)</f>
        <v>0</v>
      </c>
      <c r="K90" s="180" t="s">
        <v>238</v>
      </c>
      <c r="L90" s="42"/>
      <c r="M90" s="185" t="s">
        <v>32</v>
      </c>
      <c r="N90" s="186" t="s">
        <v>49</v>
      </c>
      <c r="O90" s="67"/>
      <c r="P90" s="187">
        <f>O90*H90</f>
        <v>0</v>
      </c>
      <c r="Q90" s="187">
        <v>0</v>
      </c>
      <c r="R90" s="187">
        <f>Q90*H90</f>
        <v>0</v>
      </c>
      <c r="S90" s="187">
        <v>0</v>
      </c>
      <c r="T90" s="188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9" t="s">
        <v>1200</v>
      </c>
      <c r="AT90" s="189" t="s">
        <v>235</v>
      </c>
      <c r="AU90" s="189" t="s">
        <v>88</v>
      </c>
      <c r="AY90" s="19" t="s">
        <v>233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19" t="s">
        <v>86</v>
      </c>
      <c r="BK90" s="190">
        <f>ROUND(I90*H90,2)</f>
        <v>0</v>
      </c>
      <c r="BL90" s="19" t="s">
        <v>1200</v>
      </c>
      <c r="BM90" s="189" t="s">
        <v>1207</v>
      </c>
    </row>
    <row r="91" spans="1:65" s="2" customFormat="1">
      <c r="A91" s="37"/>
      <c r="B91" s="38"/>
      <c r="C91" s="39"/>
      <c r="D91" s="191" t="s">
        <v>241</v>
      </c>
      <c r="E91" s="39"/>
      <c r="F91" s="192" t="s">
        <v>1208</v>
      </c>
      <c r="G91" s="39"/>
      <c r="H91" s="39"/>
      <c r="I91" s="193"/>
      <c r="J91" s="39"/>
      <c r="K91" s="39"/>
      <c r="L91" s="42"/>
      <c r="M91" s="194"/>
      <c r="N91" s="195"/>
      <c r="O91" s="67"/>
      <c r="P91" s="67"/>
      <c r="Q91" s="67"/>
      <c r="R91" s="67"/>
      <c r="S91" s="67"/>
      <c r="T91" s="68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9" t="s">
        <v>241</v>
      </c>
      <c r="AU91" s="19" t="s">
        <v>88</v>
      </c>
    </row>
    <row r="92" spans="1:65" s="12" customFormat="1" ht="22.8" customHeight="1">
      <c r="B92" s="162"/>
      <c r="C92" s="163"/>
      <c r="D92" s="164" t="s">
        <v>77</v>
      </c>
      <c r="E92" s="176" t="s">
        <v>1209</v>
      </c>
      <c r="F92" s="176" t="s">
        <v>1210</v>
      </c>
      <c r="G92" s="163"/>
      <c r="H92" s="163"/>
      <c r="I92" s="166"/>
      <c r="J92" s="177">
        <f>BK92</f>
        <v>0</v>
      </c>
      <c r="K92" s="163"/>
      <c r="L92" s="168"/>
      <c r="M92" s="169"/>
      <c r="N92" s="170"/>
      <c r="O92" s="170"/>
      <c r="P92" s="171">
        <f>SUM(P93:P96)</f>
        <v>0</v>
      </c>
      <c r="Q92" s="170"/>
      <c r="R92" s="171">
        <f>SUM(R93:R96)</f>
        <v>0</v>
      </c>
      <c r="S92" s="170"/>
      <c r="T92" s="172">
        <f>SUM(T93:T96)</f>
        <v>0</v>
      </c>
      <c r="AR92" s="173" t="s">
        <v>258</v>
      </c>
      <c r="AT92" s="174" t="s">
        <v>77</v>
      </c>
      <c r="AU92" s="174" t="s">
        <v>86</v>
      </c>
      <c r="AY92" s="173" t="s">
        <v>233</v>
      </c>
      <c r="BK92" s="175">
        <f>SUM(BK93:BK96)</f>
        <v>0</v>
      </c>
    </row>
    <row r="93" spans="1:65" s="2" customFormat="1" ht="44.25" customHeight="1">
      <c r="A93" s="37"/>
      <c r="B93" s="38"/>
      <c r="C93" s="178" t="s">
        <v>96</v>
      </c>
      <c r="D93" s="178" t="s">
        <v>235</v>
      </c>
      <c r="E93" s="179" t="s">
        <v>1211</v>
      </c>
      <c r="F93" s="180" t="s">
        <v>1212</v>
      </c>
      <c r="G93" s="181" t="s">
        <v>1199</v>
      </c>
      <c r="H93" s="182">
        <v>1</v>
      </c>
      <c r="I93" s="183"/>
      <c r="J93" s="184">
        <f>ROUND(I93*H93,2)</f>
        <v>0</v>
      </c>
      <c r="K93" s="180" t="s">
        <v>238</v>
      </c>
      <c r="L93" s="42"/>
      <c r="M93" s="185" t="s">
        <v>32</v>
      </c>
      <c r="N93" s="186" t="s">
        <v>49</v>
      </c>
      <c r="O93" s="67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9" t="s">
        <v>1200</v>
      </c>
      <c r="AT93" s="189" t="s">
        <v>235</v>
      </c>
      <c r="AU93" s="189" t="s">
        <v>88</v>
      </c>
      <c r="AY93" s="19" t="s">
        <v>233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9" t="s">
        <v>86</v>
      </c>
      <c r="BK93" s="190">
        <f>ROUND(I93*H93,2)</f>
        <v>0</v>
      </c>
      <c r="BL93" s="19" t="s">
        <v>1200</v>
      </c>
      <c r="BM93" s="189" t="s">
        <v>1213</v>
      </c>
    </row>
    <row r="94" spans="1:65" s="2" customFormat="1">
      <c r="A94" s="37"/>
      <c r="B94" s="38"/>
      <c r="C94" s="39"/>
      <c r="D94" s="191" t="s">
        <v>241</v>
      </c>
      <c r="E94" s="39"/>
      <c r="F94" s="192" t="s">
        <v>1214</v>
      </c>
      <c r="G94" s="39"/>
      <c r="H94" s="39"/>
      <c r="I94" s="193"/>
      <c r="J94" s="39"/>
      <c r="K94" s="39"/>
      <c r="L94" s="42"/>
      <c r="M94" s="194"/>
      <c r="N94" s="195"/>
      <c r="O94" s="67"/>
      <c r="P94" s="67"/>
      <c r="Q94" s="67"/>
      <c r="R94" s="67"/>
      <c r="S94" s="67"/>
      <c r="T94" s="68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9" t="s">
        <v>241</v>
      </c>
      <c r="AU94" s="19" t="s">
        <v>88</v>
      </c>
    </row>
    <row r="95" spans="1:65" s="2" customFormat="1" ht="16.5" customHeight="1">
      <c r="A95" s="37"/>
      <c r="B95" s="38"/>
      <c r="C95" s="178" t="s">
        <v>239</v>
      </c>
      <c r="D95" s="178" t="s">
        <v>235</v>
      </c>
      <c r="E95" s="179" t="s">
        <v>1215</v>
      </c>
      <c r="F95" s="180" t="s">
        <v>1216</v>
      </c>
      <c r="G95" s="181" t="s">
        <v>1199</v>
      </c>
      <c r="H95" s="182">
        <v>1</v>
      </c>
      <c r="I95" s="183"/>
      <c r="J95" s="184">
        <f>ROUND(I95*H95,2)</f>
        <v>0</v>
      </c>
      <c r="K95" s="180" t="s">
        <v>238</v>
      </c>
      <c r="L95" s="42"/>
      <c r="M95" s="185" t="s">
        <v>32</v>
      </c>
      <c r="N95" s="186" t="s">
        <v>49</v>
      </c>
      <c r="O95" s="67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9" t="s">
        <v>1200</v>
      </c>
      <c r="AT95" s="189" t="s">
        <v>235</v>
      </c>
      <c r="AU95" s="189" t="s">
        <v>88</v>
      </c>
      <c r="AY95" s="19" t="s">
        <v>233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9" t="s">
        <v>86</v>
      </c>
      <c r="BK95" s="190">
        <f>ROUND(I95*H95,2)</f>
        <v>0</v>
      </c>
      <c r="BL95" s="19" t="s">
        <v>1200</v>
      </c>
      <c r="BM95" s="189" t="s">
        <v>1217</v>
      </c>
    </row>
    <row r="96" spans="1:65" s="2" customFormat="1">
      <c r="A96" s="37"/>
      <c r="B96" s="38"/>
      <c r="C96" s="39"/>
      <c r="D96" s="191" t="s">
        <v>241</v>
      </c>
      <c r="E96" s="39"/>
      <c r="F96" s="192" t="s">
        <v>1218</v>
      </c>
      <c r="G96" s="39"/>
      <c r="H96" s="39"/>
      <c r="I96" s="193"/>
      <c r="J96" s="39"/>
      <c r="K96" s="39"/>
      <c r="L96" s="42"/>
      <c r="M96" s="194"/>
      <c r="N96" s="195"/>
      <c r="O96" s="67"/>
      <c r="P96" s="67"/>
      <c r="Q96" s="67"/>
      <c r="R96" s="67"/>
      <c r="S96" s="67"/>
      <c r="T96" s="68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9" t="s">
        <v>241</v>
      </c>
      <c r="AU96" s="19" t="s">
        <v>88</v>
      </c>
    </row>
    <row r="97" spans="1:65" s="12" customFormat="1" ht="22.8" customHeight="1">
      <c r="B97" s="162"/>
      <c r="C97" s="163"/>
      <c r="D97" s="164" t="s">
        <v>77</v>
      </c>
      <c r="E97" s="176" t="s">
        <v>1219</v>
      </c>
      <c r="F97" s="176" t="s">
        <v>1220</v>
      </c>
      <c r="G97" s="163"/>
      <c r="H97" s="163"/>
      <c r="I97" s="166"/>
      <c r="J97" s="177">
        <f>BK97</f>
        <v>0</v>
      </c>
      <c r="K97" s="163"/>
      <c r="L97" s="168"/>
      <c r="M97" s="169"/>
      <c r="N97" s="170"/>
      <c r="O97" s="170"/>
      <c r="P97" s="171">
        <f>SUM(P98:P99)</f>
        <v>0</v>
      </c>
      <c r="Q97" s="170"/>
      <c r="R97" s="171">
        <f>SUM(R98:R99)</f>
        <v>0</v>
      </c>
      <c r="S97" s="170"/>
      <c r="T97" s="172">
        <f>SUM(T98:T99)</f>
        <v>0</v>
      </c>
      <c r="AR97" s="173" t="s">
        <v>258</v>
      </c>
      <c r="AT97" s="174" t="s">
        <v>77</v>
      </c>
      <c r="AU97" s="174" t="s">
        <v>86</v>
      </c>
      <c r="AY97" s="173" t="s">
        <v>233</v>
      </c>
      <c r="BK97" s="175">
        <f>SUM(BK98:BK99)</f>
        <v>0</v>
      </c>
    </row>
    <row r="98" spans="1:65" s="2" customFormat="1" ht="33" customHeight="1">
      <c r="A98" s="37"/>
      <c r="B98" s="38"/>
      <c r="C98" s="178" t="s">
        <v>258</v>
      </c>
      <c r="D98" s="178" t="s">
        <v>235</v>
      </c>
      <c r="E98" s="179" t="s">
        <v>1221</v>
      </c>
      <c r="F98" s="180" t="s">
        <v>1222</v>
      </c>
      <c r="G98" s="181" t="s">
        <v>1199</v>
      </c>
      <c r="H98" s="182">
        <v>1</v>
      </c>
      <c r="I98" s="183"/>
      <c r="J98" s="184">
        <f>ROUND(I98*H98,2)</f>
        <v>0</v>
      </c>
      <c r="K98" s="180" t="s">
        <v>238</v>
      </c>
      <c r="L98" s="42"/>
      <c r="M98" s="185" t="s">
        <v>32</v>
      </c>
      <c r="N98" s="186" t="s">
        <v>49</v>
      </c>
      <c r="O98" s="67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9" t="s">
        <v>1200</v>
      </c>
      <c r="AT98" s="189" t="s">
        <v>235</v>
      </c>
      <c r="AU98" s="189" t="s">
        <v>88</v>
      </c>
      <c r="AY98" s="19" t="s">
        <v>233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9" t="s">
        <v>86</v>
      </c>
      <c r="BK98" s="190">
        <f>ROUND(I98*H98,2)</f>
        <v>0</v>
      </c>
      <c r="BL98" s="19" t="s">
        <v>1200</v>
      </c>
      <c r="BM98" s="189" t="s">
        <v>1223</v>
      </c>
    </row>
    <row r="99" spans="1:65" s="2" customFormat="1">
      <c r="A99" s="37"/>
      <c r="B99" s="38"/>
      <c r="C99" s="39"/>
      <c r="D99" s="191" t="s">
        <v>241</v>
      </c>
      <c r="E99" s="39"/>
      <c r="F99" s="192" t="s">
        <v>1224</v>
      </c>
      <c r="G99" s="39"/>
      <c r="H99" s="39"/>
      <c r="I99" s="193"/>
      <c r="J99" s="39"/>
      <c r="K99" s="39"/>
      <c r="L99" s="42"/>
      <c r="M99" s="253"/>
      <c r="N99" s="254"/>
      <c r="O99" s="255"/>
      <c r="P99" s="255"/>
      <c r="Q99" s="255"/>
      <c r="R99" s="255"/>
      <c r="S99" s="255"/>
      <c r="T99" s="256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9" t="s">
        <v>241</v>
      </c>
      <c r="AU99" s="19" t="s">
        <v>88</v>
      </c>
    </row>
    <row r="100" spans="1:65" s="2" customFormat="1" ht="6.9" customHeight="1">
      <c r="A100" s="37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42"/>
      <c r="M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</sheetData>
  <sheetProtection algorithmName="SHA-512" hashValue="u1xdP0NGTncWKAfXyKBI/Y1eqdqMk6DESgbVnHAqppUsM23cArYNTN8DiyXxcbHoLW3bNgAK5FsqVChpynsgqg==" saltValue="14cFuEgUD55+visOar5jeiG/qKm9qJJ3Ju2KSegpwtCNxz7yW/PcR9N/QTtlqZP34Ad/6pPDBa9b/jvMLiyaeg==" spinCount="100000" sheet="1" objects="1" scenarios="1" formatColumns="0" formatRows="0" autoFilter="0"/>
  <autoFilter ref="C83:K99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200-000000000000}"/>
    <hyperlink ref="F91" r:id="rId2" xr:uid="{00000000-0004-0000-0200-000001000000}"/>
    <hyperlink ref="F94" r:id="rId3" xr:uid="{00000000-0004-0000-0200-000002000000}"/>
    <hyperlink ref="F96" r:id="rId4" xr:uid="{00000000-0004-0000-0200-000003000000}"/>
    <hyperlink ref="F99" r:id="rId5" xr:uid="{00000000-0004-0000-0200-000004000000}"/>
  </hyperlinks>
  <pageMargins left="0.39370078740157483" right="0.39370078740157483" top="0.39370078740157483" bottom="0.39370078740157483" header="0" footer="0"/>
  <pageSetup paperSize="9" scale="76" fitToHeight="100" orientation="portrait" blackAndWhite="1" r:id="rId6"/>
  <headerFooter>
    <oddHeader>&amp;LDobříš - Rekonstrukce chodníku a vedlejších
ploch ul. Žižkova a Čsl.armády&amp;CDOPAS s.r.o.&amp;RPOLOŽKOVÝ VÝKAZ VÝMĚR</oddHeader>
    <oddFooter>&amp;LVON - Vedlejší a ostatní náklady&amp;CStrana &amp;P z &amp;N&amp;RPoložkový soupis prací</oddFooter>
  </headerFooter>
  <drawing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272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25" style="1" customWidth="1"/>
    <col min="4" max="4" width="75.85546875" style="1" customWidth="1"/>
    <col min="5" max="5" width="13.28515625" style="1" customWidth="1"/>
    <col min="6" max="6" width="20" style="1" customWidth="1"/>
    <col min="7" max="7" width="1.7109375" style="1" customWidth="1"/>
    <col min="8" max="8" width="8.28515625" style="1" customWidth="1"/>
  </cols>
  <sheetData>
    <row r="1" spans="1:8" s="1" customFormat="1" ht="11.25" customHeight="1"/>
    <row r="2" spans="1:8" s="1" customFormat="1" ht="36.9" customHeight="1"/>
    <row r="3" spans="1:8" s="1" customFormat="1" ht="6.9" customHeight="1">
      <c r="B3" s="105"/>
      <c r="C3" s="106"/>
      <c r="D3" s="106"/>
      <c r="E3" s="106"/>
      <c r="F3" s="106"/>
      <c r="G3" s="106"/>
      <c r="H3" s="22"/>
    </row>
    <row r="4" spans="1:8" s="1" customFormat="1" ht="24.9" customHeight="1">
      <c r="B4" s="22"/>
      <c r="C4" s="107" t="s">
        <v>1225</v>
      </c>
      <c r="H4" s="22"/>
    </row>
    <row r="5" spans="1:8" s="1" customFormat="1" ht="12" customHeight="1">
      <c r="B5" s="22"/>
      <c r="C5" s="257" t="s">
        <v>13</v>
      </c>
      <c r="D5" s="405" t="s">
        <v>14</v>
      </c>
      <c r="E5" s="356"/>
      <c r="F5" s="356"/>
      <c r="H5" s="22"/>
    </row>
    <row r="6" spans="1:8" s="1" customFormat="1" ht="36.9" customHeight="1">
      <c r="B6" s="22"/>
      <c r="C6" s="258" t="s">
        <v>16</v>
      </c>
      <c r="D6" s="406" t="s">
        <v>17</v>
      </c>
      <c r="E6" s="356"/>
      <c r="F6" s="356"/>
      <c r="H6" s="22"/>
    </row>
    <row r="7" spans="1:8" s="1" customFormat="1" ht="16.5" customHeight="1">
      <c r="B7" s="22"/>
      <c r="C7" s="109" t="s">
        <v>24</v>
      </c>
      <c r="D7" s="112" t="str">
        <f>'Rekapitulace stavby'!AN8</f>
        <v>22. 6. 2022</v>
      </c>
      <c r="H7" s="22"/>
    </row>
    <row r="8" spans="1:8" s="2" customFormat="1" ht="10.8" customHeight="1">
      <c r="A8" s="37"/>
      <c r="B8" s="42"/>
      <c r="C8" s="37"/>
      <c r="D8" s="37"/>
      <c r="E8" s="37"/>
      <c r="F8" s="37"/>
      <c r="G8" s="37"/>
      <c r="H8" s="42"/>
    </row>
    <row r="9" spans="1:8" s="11" customFormat="1" ht="29.25" customHeight="1">
      <c r="A9" s="151"/>
      <c r="B9" s="259"/>
      <c r="C9" s="260" t="s">
        <v>59</v>
      </c>
      <c r="D9" s="261" t="s">
        <v>60</v>
      </c>
      <c r="E9" s="261" t="s">
        <v>220</v>
      </c>
      <c r="F9" s="262" t="s">
        <v>1226</v>
      </c>
      <c r="G9" s="151"/>
      <c r="H9" s="259"/>
    </row>
    <row r="10" spans="1:8" s="2" customFormat="1" ht="26.4" customHeight="1">
      <c r="A10" s="37"/>
      <c r="B10" s="42"/>
      <c r="C10" s="263" t="s">
        <v>1227</v>
      </c>
      <c r="D10" s="263" t="s">
        <v>84</v>
      </c>
      <c r="E10" s="37"/>
      <c r="F10" s="37"/>
      <c r="G10" s="37"/>
      <c r="H10" s="42"/>
    </row>
    <row r="11" spans="1:8" s="2" customFormat="1" ht="16.8" customHeight="1">
      <c r="A11" s="37"/>
      <c r="B11" s="42"/>
      <c r="C11" s="264" t="s">
        <v>180</v>
      </c>
      <c r="D11" s="265" t="s">
        <v>181</v>
      </c>
      <c r="E11" s="266" t="s">
        <v>94</v>
      </c>
      <c r="F11" s="267">
        <v>138.66</v>
      </c>
      <c r="G11" s="37"/>
      <c r="H11" s="42"/>
    </row>
    <row r="12" spans="1:8" s="2" customFormat="1" ht="16.8" customHeight="1">
      <c r="A12" s="37"/>
      <c r="B12" s="42"/>
      <c r="C12" s="268" t="s">
        <v>32</v>
      </c>
      <c r="D12" s="268" t="s">
        <v>1228</v>
      </c>
      <c r="E12" s="19" t="s">
        <v>32</v>
      </c>
      <c r="F12" s="269">
        <v>138.66</v>
      </c>
      <c r="G12" s="37"/>
      <c r="H12" s="42"/>
    </row>
    <row r="13" spans="1:8" s="2" customFormat="1" ht="16.8" customHeight="1">
      <c r="A13" s="37"/>
      <c r="B13" s="42"/>
      <c r="C13" s="270" t="s">
        <v>1229</v>
      </c>
      <c r="D13" s="37"/>
      <c r="E13" s="37"/>
      <c r="F13" s="37"/>
      <c r="G13" s="37"/>
      <c r="H13" s="42"/>
    </row>
    <row r="14" spans="1:8" s="2" customFormat="1" ht="20.399999999999999">
      <c r="A14" s="37"/>
      <c r="B14" s="42"/>
      <c r="C14" s="268" t="s">
        <v>254</v>
      </c>
      <c r="D14" s="268" t="s">
        <v>1230</v>
      </c>
      <c r="E14" s="19" t="s">
        <v>94</v>
      </c>
      <c r="F14" s="269">
        <v>138.66</v>
      </c>
      <c r="G14" s="37"/>
      <c r="H14" s="42"/>
    </row>
    <row r="15" spans="1:8" s="2" customFormat="1" ht="16.8" customHeight="1">
      <c r="A15" s="37"/>
      <c r="B15" s="42"/>
      <c r="C15" s="268" t="s">
        <v>259</v>
      </c>
      <c r="D15" s="268" t="s">
        <v>1231</v>
      </c>
      <c r="E15" s="19" t="s">
        <v>94</v>
      </c>
      <c r="F15" s="269">
        <v>138.66</v>
      </c>
      <c r="G15" s="37"/>
      <c r="H15" s="42"/>
    </row>
    <row r="16" spans="1:8" s="2" customFormat="1" ht="16.8" customHeight="1">
      <c r="A16" s="37"/>
      <c r="B16" s="42"/>
      <c r="C16" s="264" t="s">
        <v>175</v>
      </c>
      <c r="D16" s="265" t="s">
        <v>176</v>
      </c>
      <c r="E16" s="266" t="s">
        <v>94</v>
      </c>
      <c r="F16" s="267">
        <v>421.92</v>
      </c>
      <c r="G16" s="37"/>
      <c r="H16" s="42"/>
    </row>
    <row r="17" spans="1:8" s="2" customFormat="1" ht="16.8" customHeight="1">
      <c r="A17" s="37"/>
      <c r="B17" s="42"/>
      <c r="C17" s="268" t="s">
        <v>32</v>
      </c>
      <c r="D17" s="268" t="s">
        <v>1232</v>
      </c>
      <c r="E17" s="19" t="s">
        <v>32</v>
      </c>
      <c r="F17" s="269">
        <v>421.92</v>
      </c>
      <c r="G17" s="37"/>
      <c r="H17" s="42"/>
    </row>
    <row r="18" spans="1:8" s="2" customFormat="1" ht="16.8" customHeight="1">
      <c r="A18" s="37"/>
      <c r="B18" s="42"/>
      <c r="C18" s="270" t="s">
        <v>1229</v>
      </c>
      <c r="D18" s="37"/>
      <c r="E18" s="37"/>
      <c r="F18" s="37"/>
      <c r="G18" s="37"/>
      <c r="H18" s="42"/>
    </row>
    <row r="19" spans="1:8" s="2" customFormat="1" ht="16.8" customHeight="1">
      <c r="A19" s="37"/>
      <c r="B19" s="42"/>
      <c r="C19" s="268" t="s">
        <v>264</v>
      </c>
      <c r="D19" s="268" t="s">
        <v>1233</v>
      </c>
      <c r="E19" s="19" t="s">
        <v>94</v>
      </c>
      <c r="F19" s="269">
        <v>421.92</v>
      </c>
      <c r="G19" s="37"/>
      <c r="H19" s="42"/>
    </row>
    <row r="20" spans="1:8" s="2" customFormat="1" ht="16.8" customHeight="1">
      <c r="A20" s="37"/>
      <c r="B20" s="42"/>
      <c r="C20" s="268" t="s">
        <v>269</v>
      </c>
      <c r="D20" s="268" t="s">
        <v>1234</v>
      </c>
      <c r="E20" s="19" t="s">
        <v>94</v>
      </c>
      <c r="F20" s="269">
        <v>421.92</v>
      </c>
      <c r="G20" s="37"/>
      <c r="H20" s="42"/>
    </row>
    <row r="21" spans="1:8" s="2" customFormat="1" ht="16.8" customHeight="1">
      <c r="A21" s="37"/>
      <c r="B21" s="42"/>
      <c r="C21" s="268" t="s">
        <v>274</v>
      </c>
      <c r="D21" s="268" t="s">
        <v>1235</v>
      </c>
      <c r="E21" s="19" t="s">
        <v>94</v>
      </c>
      <c r="F21" s="269">
        <v>421.92</v>
      </c>
      <c r="G21" s="37"/>
      <c r="H21" s="42"/>
    </row>
    <row r="22" spans="1:8" s="2" customFormat="1" ht="16.8" customHeight="1">
      <c r="A22" s="37"/>
      <c r="B22" s="42"/>
      <c r="C22" s="268" t="s">
        <v>280</v>
      </c>
      <c r="D22" s="268" t="s">
        <v>1236</v>
      </c>
      <c r="E22" s="19" t="s">
        <v>94</v>
      </c>
      <c r="F22" s="269">
        <v>421.92</v>
      </c>
      <c r="G22" s="37"/>
      <c r="H22" s="42"/>
    </row>
    <row r="23" spans="1:8" s="2" customFormat="1" ht="16.8" customHeight="1">
      <c r="A23" s="37"/>
      <c r="B23" s="42"/>
      <c r="C23" s="264" t="s">
        <v>186</v>
      </c>
      <c r="D23" s="265" t="s">
        <v>187</v>
      </c>
      <c r="E23" s="266" t="s">
        <v>94</v>
      </c>
      <c r="F23" s="267">
        <v>8.8000000000000007</v>
      </c>
      <c r="G23" s="37"/>
      <c r="H23" s="42"/>
    </row>
    <row r="24" spans="1:8" s="2" customFormat="1" ht="16.8" customHeight="1">
      <c r="A24" s="37"/>
      <c r="B24" s="42"/>
      <c r="C24" s="268" t="s">
        <v>32</v>
      </c>
      <c r="D24" s="268" t="s">
        <v>1237</v>
      </c>
      <c r="E24" s="19" t="s">
        <v>32</v>
      </c>
      <c r="F24" s="269">
        <v>8.8000000000000007</v>
      </c>
      <c r="G24" s="37"/>
      <c r="H24" s="42"/>
    </row>
    <row r="25" spans="1:8" s="2" customFormat="1" ht="16.8" customHeight="1">
      <c r="A25" s="37"/>
      <c r="B25" s="42"/>
      <c r="C25" s="270" t="s">
        <v>1229</v>
      </c>
      <c r="D25" s="37"/>
      <c r="E25" s="37"/>
      <c r="F25" s="37"/>
      <c r="G25" s="37"/>
      <c r="H25" s="42"/>
    </row>
    <row r="26" spans="1:8" s="2" customFormat="1" ht="16.8" customHeight="1">
      <c r="A26" s="37"/>
      <c r="B26" s="42"/>
      <c r="C26" s="268" t="s">
        <v>236</v>
      </c>
      <c r="D26" s="268" t="s">
        <v>1238</v>
      </c>
      <c r="E26" s="19" t="s">
        <v>94</v>
      </c>
      <c r="F26" s="269">
        <v>8.8000000000000007</v>
      </c>
      <c r="G26" s="37"/>
      <c r="H26" s="42"/>
    </row>
    <row r="27" spans="1:8" s="2" customFormat="1" ht="16.8" customHeight="1">
      <c r="A27" s="37"/>
      <c r="B27" s="42"/>
      <c r="C27" s="268" t="s">
        <v>246</v>
      </c>
      <c r="D27" s="268" t="s">
        <v>1239</v>
      </c>
      <c r="E27" s="19" t="s">
        <v>94</v>
      </c>
      <c r="F27" s="269">
        <v>8.8000000000000007</v>
      </c>
      <c r="G27" s="37"/>
      <c r="H27" s="42"/>
    </row>
    <row r="28" spans="1:8" s="2" customFormat="1" ht="16.8" customHeight="1">
      <c r="A28" s="37"/>
      <c r="B28" s="42"/>
      <c r="C28" s="264" t="s">
        <v>189</v>
      </c>
      <c r="D28" s="265" t="s">
        <v>190</v>
      </c>
      <c r="E28" s="266" t="s">
        <v>94</v>
      </c>
      <c r="F28" s="267">
        <v>5.81</v>
      </c>
      <c r="G28" s="37"/>
      <c r="H28" s="42"/>
    </row>
    <row r="29" spans="1:8" s="2" customFormat="1" ht="16.8" customHeight="1">
      <c r="A29" s="37"/>
      <c r="B29" s="42"/>
      <c r="C29" s="268" t="s">
        <v>32</v>
      </c>
      <c r="D29" s="268" t="s">
        <v>1240</v>
      </c>
      <c r="E29" s="19" t="s">
        <v>32</v>
      </c>
      <c r="F29" s="269">
        <v>5.81</v>
      </c>
      <c r="G29" s="37"/>
      <c r="H29" s="42"/>
    </row>
    <row r="30" spans="1:8" s="2" customFormat="1" ht="16.8" customHeight="1">
      <c r="A30" s="37"/>
      <c r="B30" s="42"/>
      <c r="C30" s="270" t="s">
        <v>1229</v>
      </c>
      <c r="D30" s="37"/>
      <c r="E30" s="37"/>
      <c r="F30" s="37"/>
      <c r="G30" s="37"/>
      <c r="H30" s="42"/>
    </row>
    <row r="31" spans="1:8" s="2" customFormat="1" ht="16.8" customHeight="1">
      <c r="A31" s="37"/>
      <c r="B31" s="42"/>
      <c r="C31" s="268" t="s">
        <v>250</v>
      </c>
      <c r="D31" s="268" t="s">
        <v>1241</v>
      </c>
      <c r="E31" s="19" t="s">
        <v>94</v>
      </c>
      <c r="F31" s="269">
        <v>5.81</v>
      </c>
      <c r="G31" s="37"/>
      <c r="H31" s="42"/>
    </row>
    <row r="32" spans="1:8" s="2" customFormat="1" ht="16.8" customHeight="1">
      <c r="A32" s="37"/>
      <c r="B32" s="42"/>
      <c r="C32" s="264" t="s">
        <v>178</v>
      </c>
      <c r="D32" s="265" t="s">
        <v>179</v>
      </c>
      <c r="E32" s="266" t="s">
        <v>94</v>
      </c>
      <c r="F32" s="267">
        <v>37.39</v>
      </c>
      <c r="G32" s="37"/>
      <c r="H32" s="42"/>
    </row>
    <row r="33" spans="1:8" s="2" customFormat="1" ht="16.8" customHeight="1">
      <c r="A33" s="37"/>
      <c r="B33" s="42"/>
      <c r="C33" s="268" t="s">
        <v>32</v>
      </c>
      <c r="D33" s="268" t="s">
        <v>1242</v>
      </c>
      <c r="E33" s="19" t="s">
        <v>32</v>
      </c>
      <c r="F33" s="269">
        <v>37.39</v>
      </c>
      <c r="G33" s="37"/>
      <c r="H33" s="42"/>
    </row>
    <row r="34" spans="1:8" s="2" customFormat="1" ht="16.8" customHeight="1">
      <c r="A34" s="37"/>
      <c r="B34" s="42"/>
      <c r="C34" s="270" t="s">
        <v>1229</v>
      </c>
      <c r="D34" s="37"/>
      <c r="E34" s="37"/>
      <c r="F34" s="37"/>
      <c r="G34" s="37"/>
      <c r="H34" s="42"/>
    </row>
    <row r="35" spans="1:8" s="2" customFormat="1" ht="16.8" customHeight="1">
      <c r="A35" s="37"/>
      <c r="B35" s="42"/>
      <c r="C35" s="268" t="s">
        <v>286</v>
      </c>
      <c r="D35" s="268" t="s">
        <v>1243</v>
      </c>
      <c r="E35" s="19" t="s">
        <v>94</v>
      </c>
      <c r="F35" s="269">
        <v>37.39</v>
      </c>
      <c r="G35" s="37"/>
      <c r="H35" s="42"/>
    </row>
    <row r="36" spans="1:8" s="2" customFormat="1" ht="16.8" customHeight="1">
      <c r="A36" s="37"/>
      <c r="B36" s="42"/>
      <c r="C36" s="268" t="s">
        <v>291</v>
      </c>
      <c r="D36" s="268" t="s">
        <v>1244</v>
      </c>
      <c r="E36" s="19" t="s">
        <v>94</v>
      </c>
      <c r="F36" s="269">
        <v>37.39</v>
      </c>
      <c r="G36" s="37"/>
      <c r="H36" s="42"/>
    </row>
    <row r="37" spans="1:8" s="2" customFormat="1" ht="16.8" customHeight="1">
      <c r="A37" s="37"/>
      <c r="B37" s="42"/>
      <c r="C37" s="264" t="s">
        <v>195</v>
      </c>
      <c r="D37" s="265" t="s">
        <v>196</v>
      </c>
      <c r="E37" s="266" t="s">
        <v>144</v>
      </c>
      <c r="F37" s="267">
        <v>4.54</v>
      </c>
      <c r="G37" s="37"/>
      <c r="H37" s="42"/>
    </row>
    <row r="38" spans="1:8" s="2" customFormat="1" ht="16.8" customHeight="1">
      <c r="A38" s="37"/>
      <c r="B38" s="42"/>
      <c r="C38" s="268" t="s">
        <v>32</v>
      </c>
      <c r="D38" s="268" t="s">
        <v>1245</v>
      </c>
      <c r="E38" s="19" t="s">
        <v>32</v>
      </c>
      <c r="F38" s="269">
        <v>4.54</v>
      </c>
      <c r="G38" s="37"/>
      <c r="H38" s="42"/>
    </row>
    <row r="39" spans="1:8" s="2" customFormat="1" ht="16.8" customHeight="1">
      <c r="A39" s="37"/>
      <c r="B39" s="42"/>
      <c r="C39" s="270" t="s">
        <v>1229</v>
      </c>
      <c r="D39" s="37"/>
      <c r="E39" s="37"/>
      <c r="F39" s="37"/>
      <c r="G39" s="37"/>
      <c r="H39" s="42"/>
    </row>
    <row r="40" spans="1:8" s="2" customFormat="1" ht="16.8" customHeight="1">
      <c r="A40" s="37"/>
      <c r="B40" s="42"/>
      <c r="C40" s="268" t="s">
        <v>296</v>
      </c>
      <c r="D40" s="268" t="s">
        <v>1246</v>
      </c>
      <c r="E40" s="19" t="s">
        <v>144</v>
      </c>
      <c r="F40" s="269">
        <v>110.07</v>
      </c>
      <c r="G40" s="37"/>
      <c r="H40" s="42"/>
    </row>
    <row r="41" spans="1:8" s="2" customFormat="1" ht="16.8" customHeight="1">
      <c r="A41" s="37"/>
      <c r="B41" s="42"/>
      <c r="C41" s="264" t="s">
        <v>198</v>
      </c>
      <c r="D41" s="265" t="s">
        <v>199</v>
      </c>
      <c r="E41" s="266" t="s">
        <v>144</v>
      </c>
      <c r="F41" s="267">
        <v>31.96</v>
      </c>
      <c r="G41" s="37"/>
      <c r="H41" s="42"/>
    </row>
    <row r="42" spans="1:8" s="2" customFormat="1" ht="16.8" customHeight="1">
      <c r="A42" s="37"/>
      <c r="B42" s="42"/>
      <c r="C42" s="268" t="s">
        <v>32</v>
      </c>
      <c r="D42" s="268" t="s">
        <v>1247</v>
      </c>
      <c r="E42" s="19" t="s">
        <v>32</v>
      </c>
      <c r="F42" s="269">
        <v>31.96</v>
      </c>
      <c r="G42" s="37"/>
      <c r="H42" s="42"/>
    </row>
    <row r="43" spans="1:8" s="2" customFormat="1" ht="16.8" customHeight="1">
      <c r="A43" s="37"/>
      <c r="B43" s="42"/>
      <c r="C43" s="270" t="s">
        <v>1229</v>
      </c>
      <c r="D43" s="37"/>
      <c r="E43" s="37"/>
      <c r="F43" s="37"/>
      <c r="G43" s="37"/>
      <c r="H43" s="42"/>
    </row>
    <row r="44" spans="1:8" s="2" customFormat="1" ht="16.8" customHeight="1">
      <c r="A44" s="37"/>
      <c r="B44" s="42"/>
      <c r="C44" s="268" t="s">
        <v>301</v>
      </c>
      <c r="D44" s="268" t="s">
        <v>1248</v>
      </c>
      <c r="E44" s="19" t="s">
        <v>144</v>
      </c>
      <c r="F44" s="269">
        <v>31.96</v>
      </c>
      <c r="G44" s="37"/>
      <c r="H44" s="42"/>
    </row>
    <row r="45" spans="1:8" s="2" customFormat="1" ht="16.8" customHeight="1">
      <c r="A45" s="37"/>
      <c r="B45" s="42"/>
      <c r="C45" s="264" t="s">
        <v>192</v>
      </c>
      <c r="D45" s="265" t="s">
        <v>193</v>
      </c>
      <c r="E45" s="266" t="s">
        <v>144</v>
      </c>
      <c r="F45" s="267">
        <v>105.53</v>
      </c>
      <c r="G45" s="37"/>
      <c r="H45" s="42"/>
    </row>
    <row r="46" spans="1:8" s="2" customFormat="1" ht="20.399999999999999">
      <c r="A46" s="37"/>
      <c r="B46" s="42"/>
      <c r="C46" s="268" t="s">
        <v>32</v>
      </c>
      <c r="D46" s="268" t="s">
        <v>1249</v>
      </c>
      <c r="E46" s="19" t="s">
        <v>32</v>
      </c>
      <c r="F46" s="269">
        <v>105.53</v>
      </c>
      <c r="G46" s="37"/>
      <c r="H46" s="42"/>
    </row>
    <row r="47" spans="1:8" s="2" customFormat="1" ht="16.8" customHeight="1">
      <c r="A47" s="37"/>
      <c r="B47" s="42"/>
      <c r="C47" s="270" t="s">
        <v>1229</v>
      </c>
      <c r="D47" s="37"/>
      <c r="E47" s="37"/>
      <c r="F47" s="37"/>
      <c r="G47" s="37"/>
      <c r="H47" s="42"/>
    </row>
    <row r="48" spans="1:8" s="2" customFormat="1" ht="16.8" customHeight="1">
      <c r="A48" s="37"/>
      <c r="B48" s="42"/>
      <c r="C48" s="268" t="s">
        <v>296</v>
      </c>
      <c r="D48" s="268" t="s">
        <v>1246</v>
      </c>
      <c r="E48" s="19" t="s">
        <v>144</v>
      </c>
      <c r="F48" s="269">
        <v>110.07</v>
      </c>
      <c r="G48" s="37"/>
      <c r="H48" s="42"/>
    </row>
    <row r="49" spans="1:8" s="2" customFormat="1" ht="16.8" customHeight="1">
      <c r="A49" s="37"/>
      <c r="B49" s="42"/>
      <c r="C49" s="264" t="s">
        <v>1250</v>
      </c>
      <c r="D49" s="265" t="s">
        <v>1251</v>
      </c>
      <c r="E49" s="266" t="s">
        <v>144</v>
      </c>
      <c r="F49" s="267">
        <v>2</v>
      </c>
      <c r="G49" s="37"/>
      <c r="H49" s="42"/>
    </row>
    <row r="50" spans="1:8" s="2" customFormat="1" ht="16.8" customHeight="1">
      <c r="A50" s="37"/>
      <c r="B50" s="42"/>
      <c r="C50" s="268" t="s">
        <v>32</v>
      </c>
      <c r="D50" s="268" t="s">
        <v>608</v>
      </c>
      <c r="E50" s="19" t="s">
        <v>32</v>
      </c>
      <c r="F50" s="269">
        <v>2</v>
      </c>
      <c r="G50" s="37"/>
      <c r="H50" s="42"/>
    </row>
    <row r="51" spans="1:8" s="2" customFormat="1" ht="16.8" customHeight="1">
      <c r="A51" s="37"/>
      <c r="B51" s="42"/>
      <c r="C51" s="264" t="s">
        <v>183</v>
      </c>
      <c r="D51" s="265" t="s">
        <v>184</v>
      </c>
      <c r="E51" s="266" t="s">
        <v>94</v>
      </c>
      <c r="F51" s="267">
        <v>228.54</v>
      </c>
      <c r="G51" s="37"/>
      <c r="H51" s="42"/>
    </row>
    <row r="52" spans="1:8" s="2" customFormat="1" ht="16.8" customHeight="1">
      <c r="A52" s="37"/>
      <c r="B52" s="42"/>
      <c r="C52" s="268" t="s">
        <v>32</v>
      </c>
      <c r="D52" s="268" t="s">
        <v>1252</v>
      </c>
      <c r="E52" s="19" t="s">
        <v>32</v>
      </c>
      <c r="F52" s="269">
        <v>228.54</v>
      </c>
      <c r="G52" s="37"/>
      <c r="H52" s="42"/>
    </row>
    <row r="53" spans="1:8" s="2" customFormat="1" ht="16.8" customHeight="1">
      <c r="A53" s="37"/>
      <c r="B53" s="42"/>
      <c r="C53" s="270" t="s">
        <v>1229</v>
      </c>
      <c r="D53" s="37"/>
      <c r="E53" s="37"/>
      <c r="F53" s="37"/>
      <c r="G53" s="37"/>
      <c r="H53" s="42"/>
    </row>
    <row r="54" spans="1:8" s="2" customFormat="1" ht="16.8" customHeight="1">
      <c r="A54" s="37"/>
      <c r="B54" s="42"/>
      <c r="C54" s="268" t="s">
        <v>306</v>
      </c>
      <c r="D54" s="268" t="s">
        <v>1253</v>
      </c>
      <c r="E54" s="19" t="s">
        <v>94</v>
      </c>
      <c r="F54" s="269">
        <v>34.280999999999999</v>
      </c>
      <c r="G54" s="37"/>
      <c r="H54" s="42"/>
    </row>
    <row r="55" spans="1:8" s="2" customFormat="1" ht="16.8" customHeight="1">
      <c r="A55" s="37"/>
      <c r="B55" s="42"/>
      <c r="C55" s="264" t="s">
        <v>142</v>
      </c>
      <c r="D55" s="265" t="s">
        <v>143</v>
      </c>
      <c r="E55" s="266" t="s">
        <v>144</v>
      </c>
      <c r="F55" s="267">
        <v>13.73</v>
      </c>
      <c r="G55" s="37"/>
      <c r="H55" s="42"/>
    </row>
    <row r="56" spans="1:8" s="2" customFormat="1" ht="16.8" customHeight="1">
      <c r="A56" s="37"/>
      <c r="B56" s="42"/>
      <c r="C56" s="268" t="s">
        <v>32</v>
      </c>
      <c r="D56" s="268" t="s">
        <v>1254</v>
      </c>
      <c r="E56" s="19" t="s">
        <v>32</v>
      </c>
      <c r="F56" s="269">
        <v>13.73</v>
      </c>
      <c r="G56" s="37"/>
      <c r="H56" s="42"/>
    </row>
    <row r="57" spans="1:8" s="2" customFormat="1" ht="16.8" customHeight="1">
      <c r="A57" s="37"/>
      <c r="B57" s="42"/>
      <c r="C57" s="270" t="s">
        <v>1229</v>
      </c>
      <c r="D57" s="37"/>
      <c r="E57" s="37"/>
      <c r="F57" s="37"/>
      <c r="G57" s="37"/>
      <c r="H57" s="42"/>
    </row>
    <row r="58" spans="1:8" s="2" customFormat="1" ht="20.399999999999999">
      <c r="A58" s="37"/>
      <c r="B58" s="42"/>
      <c r="C58" s="268" t="s">
        <v>453</v>
      </c>
      <c r="D58" s="268" t="s">
        <v>1255</v>
      </c>
      <c r="E58" s="19" t="s">
        <v>144</v>
      </c>
      <c r="F58" s="269">
        <v>13.73</v>
      </c>
      <c r="G58" s="37"/>
      <c r="H58" s="42"/>
    </row>
    <row r="59" spans="1:8" s="2" customFormat="1" ht="16.8" customHeight="1">
      <c r="A59" s="37"/>
      <c r="B59" s="42"/>
      <c r="C59" s="264" t="s">
        <v>172</v>
      </c>
      <c r="D59" s="265" t="s">
        <v>173</v>
      </c>
      <c r="E59" s="266" t="s">
        <v>144</v>
      </c>
      <c r="F59" s="267">
        <v>20.38</v>
      </c>
      <c r="G59" s="37"/>
      <c r="H59" s="42"/>
    </row>
    <row r="60" spans="1:8" s="2" customFormat="1" ht="16.8" customHeight="1">
      <c r="A60" s="37"/>
      <c r="B60" s="42"/>
      <c r="C60" s="268" t="s">
        <v>32</v>
      </c>
      <c r="D60" s="268" t="s">
        <v>1256</v>
      </c>
      <c r="E60" s="19" t="s">
        <v>32</v>
      </c>
      <c r="F60" s="269">
        <v>20.38</v>
      </c>
      <c r="G60" s="37"/>
      <c r="H60" s="42"/>
    </row>
    <row r="61" spans="1:8" s="2" customFormat="1" ht="16.8" customHeight="1">
      <c r="A61" s="37"/>
      <c r="B61" s="42"/>
      <c r="C61" s="270" t="s">
        <v>1229</v>
      </c>
      <c r="D61" s="37"/>
      <c r="E61" s="37"/>
      <c r="F61" s="37"/>
      <c r="G61" s="37"/>
      <c r="H61" s="42"/>
    </row>
    <row r="62" spans="1:8" s="2" customFormat="1" ht="16.8" customHeight="1">
      <c r="A62" s="37"/>
      <c r="B62" s="42"/>
      <c r="C62" s="268" t="s">
        <v>1177</v>
      </c>
      <c r="D62" s="268" t="s">
        <v>1257</v>
      </c>
      <c r="E62" s="19" t="s">
        <v>144</v>
      </c>
      <c r="F62" s="269">
        <v>20.38</v>
      </c>
      <c r="G62" s="37"/>
      <c r="H62" s="42"/>
    </row>
    <row r="63" spans="1:8" s="2" customFormat="1" ht="16.8" customHeight="1">
      <c r="A63" s="37"/>
      <c r="B63" s="42"/>
      <c r="C63" s="264" t="s">
        <v>133</v>
      </c>
      <c r="D63" s="265" t="s">
        <v>134</v>
      </c>
      <c r="E63" s="266" t="s">
        <v>94</v>
      </c>
      <c r="F63" s="267">
        <v>36.5</v>
      </c>
      <c r="G63" s="37"/>
      <c r="H63" s="42"/>
    </row>
    <row r="64" spans="1:8" s="2" customFormat="1" ht="16.8" customHeight="1">
      <c r="A64" s="37"/>
      <c r="B64" s="42"/>
      <c r="C64" s="268" t="s">
        <v>32</v>
      </c>
      <c r="D64" s="268" t="s">
        <v>1258</v>
      </c>
      <c r="E64" s="19" t="s">
        <v>32</v>
      </c>
      <c r="F64" s="269">
        <v>36.5</v>
      </c>
      <c r="G64" s="37"/>
      <c r="H64" s="42"/>
    </row>
    <row r="65" spans="1:8" s="2" customFormat="1" ht="16.8" customHeight="1">
      <c r="A65" s="37"/>
      <c r="B65" s="42"/>
      <c r="C65" s="270" t="s">
        <v>1229</v>
      </c>
      <c r="D65" s="37"/>
      <c r="E65" s="37"/>
      <c r="F65" s="37"/>
      <c r="G65" s="37"/>
      <c r="H65" s="42"/>
    </row>
    <row r="66" spans="1:8" s="2" customFormat="1" ht="16.8" customHeight="1">
      <c r="A66" s="37"/>
      <c r="B66" s="42"/>
      <c r="C66" s="268" t="s">
        <v>362</v>
      </c>
      <c r="D66" s="268" t="s">
        <v>1259</v>
      </c>
      <c r="E66" s="19" t="s">
        <v>94</v>
      </c>
      <c r="F66" s="269">
        <v>523.6</v>
      </c>
      <c r="G66" s="37"/>
      <c r="H66" s="42"/>
    </row>
    <row r="67" spans="1:8" s="2" customFormat="1" ht="16.8" customHeight="1">
      <c r="A67" s="37"/>
      <c r="B67" s="42"/>
      <c r="C67" s="268" t="s">
        <v>511</v>
      </c>
      <c r="D67" s="268" t="s">
        <v>1260</v>
      </c>
      <c r="E67" s="19" t="s">
        <v>94</v>
      </c>
      <c r="F67" s="269">
        <v>36.5</v>
      </c>
      <c r="G67" s="37"/>
      <c r="H67" s="42"/>
    </row>
    <row r="68" spans="1:8" s="2" customFormat="1" ht="16.8" customHeight="1">
      <c r="A68" s="37"/>
      <c r="B68" s="42"/>
      <c r="C68" s="268" t="s">
        <v>928</v>
      </c>
      <c r="D68" s="268" t="s">
        <v>1261</v>
      </c>
      <c r="E68" s="19" t="s">
        <v>94</v>
      </c>
      <c r="F68" s="269">
        <v>523.6</v>
      </c>
      <c r="G68" s="37"/>
      <c r="H68" s="42"/>
    </row>
    <row r="69" spans="1:8" s="2" customFormat="1" ht="16.8" customHeight="1">
      <c r="A69" s="37"/>
      <c r="B69" s="42"/>
      <c r="C69" s="264" t="s">
        <v>166</v>
      </c>
      <c r="D69" s="265" t="s">
        <v>167</v>
      </c>
      <c r="E69" s="266" t="s">
        <v>94</v>
      </c>
      <c r="F69" s="267">
        <v>87.27</v>
      </c>
      <c r="G69" s="37"/>
      <c r="H69" s="42"/>
    </row>
    <row r="70" spans="1:8" s="2" customFormat="1" ht="16.8" customHeight="1">
      <c r="A70" s="37"/>
      <c r="B70" s="42"/>
      <c r="C70" s="268" t="s">
        <v>32</v>
      </c>
      <c r="D70" s="268" t="s">
        <v>1262</v>
      </c>
      <c r="E70" s="19" t="s">
        <v>32</v>
      </c>
      <c r="F70" s="269">
        <v>87.27</v>
      </c>
      <c r="G70" s="37"/>
      <c r="H70" s="42"/>
    </row>
    <row r="71" spans="1:8" s="2" customFormat="1" ht="16.8" customHeight="1">
      <c r="A71" s="37"/>
      <c r="B71" s="42"/>
      <c r="C71" s="270" t="s">
        <v>1229</v>
      </c>
      <c r="D71" s="37"/>
      <c r="E71" s="37"/>
      <c r="F71" s="37"/>
      <c r="G71" s="37"/>
      <c r="H71" s="42"/>
    </row>
    <row r="72" spans="1:8" s="2" customFormat="1" ht="20.399999999999999">
      <c r="A72" s="37"/>
      <c r="B72" s="42"/>
      <c r="C72" s="268" t="s">
        <v>1157</v>
      </c>
      <c r="D72" s="268" t="s">
        <v>1263</v>
      </c>
      <c r="E72" s="19" t="s">
        <v>94</v>
      </c>
      <c r="F72" s="269">
        <v>87.27</v>
      </c>
      <c r="G72" s="37"/>
      <c r="H72" s="42"/>
    </row>
    <row r="73" spans="1:8" s="2" customFormat="1" ht="16.8" customHeight="1">
      <c r="A73" s="37"/>
      <c r="B73" s="42"/>
      <c r="C73" s="264" t="s">
        <v>163</v>
      </c>
      <c r="D73" s="265" t="s">
        <v>164</v>
      </c>
      <c r="E73" s="266" t="s">
        <v>144</v>
      </c>
      <c r="F73" s="267">
        <v>31.43</v>
      </c>
      <c r="G73" s="37"/>
      <c r="H73" s="42"/>
    </row>
    <row r="74" spans="1:8" s="2" customFormat="1" ht="16.8" customHeight="1">
      <c r="A74" s="37"/>
      <c r="B74" s="42"/>
      <c r="C74" s="268" t="s">
        <v>32</v>
      </c>
      <c r="D74" s="268" t="s">
        <v>1264</v>
      </c>
      <c r="E74" s="19" t="s">
        <v>32</v>
      </c>
      <c r="F74" s="269">
        <v>31.43</v>
      </c>
      <c r="G74" s="37"/>
      <c r="H74" s="42"/>
    </row>
    <row r="75" spans="1:8" s="2" customFormat="1" ht="16.8" customHeight="1">
      <c r="A75" s="37"/>
      <c r="B75" s="42"/>
      <c r="C75" s="270" t="s">
        <v>1229</v>
      </c>
      <c r="D75" s="37"/>
      <c r="E75" s="37"/>
      <c r="F75" s="37"/>
      <c r="G75" s="37"/>
      <c r="H75" s="42"/>
    </row>
    <row r="76" spans="1:8" s="2" customFormat="1" ht="16.8" customHeight="1">
      <c r="A76" s="37"/>
      <c r="B76" s="42"/>
      <c r="C76" s="268" t="s">
        <v>337</v>
      </c>
      <c r="D76" s="268" t="s">
        <v>1265</v>
      </c>
      <c r="E76" s="19" t="s">
        <v>313</v>
      </c>
      <c r="F76" s="269">
        <v>73.852999999999994</v>
      </c>
      <c r="G76" s="37"/>
      <c r="H76" s="42"/>
    </row>
    <row r="77" spans="1:8" s="2" customFormat="1" ht="16.8" customHeight="1">
      <c r="A77" s="37"/>
      <c r="B77" s="42"/>
      <c r="C77" s="268" t="s">
        <v>901</v>
      </c>
      <c r="D77" s="268" t="s">
        <v>1266</v>
      </c>
      <c r="E77" s="19" t="s">
        <v>144</v>
      </c>
      <c r="F77" s="269">
        <v>31.43</v>
      </c>
      <c r="G77" s="37"/>
      <c r="H77" s="42"/>
    </row>
    <row r="78" spans="1:8" s="2" customFormat="1" ht="16.8" customHeight="1">
      <c r="A78" s="37"/>
      <c r="B78" s="42"/>
      <c r="C78" s="268" t="s">
        <v>912</v>
      </c>
      <c r="D78" s="268" t="s">
        <v>1267</v>
      </c>
      <c r="E78" s="19" t="s">
        <v>144</v>
      </c>
      <c r="F78" s="269">
        <v>295.41000000000003</v>
      </c>
      <c r="G78" s="37"/>
      <c r="H78" s="42"/>
    </row>
    <row r="79" spans="1:8" s="2" customFormat="1" ht="16.8" customHeight="1">
      <c r="A79" s="37"/>
      <c r="B79" s="42"/>
      <c r="C79" s="268" t="s">
        <v>918</v>
      </c>
      <c r="D79" s="268" t="s">
        <v>1268</v>
      </c>
      <c r="E79" s="19" t="s">
        <v>144</v>
      </c>
      <c r="F79" s="269">
        <v>295.41000000000003</v>
      </c>
      <c r="G79" s="37"/>
      <c r="H79" s="42"/>
    </row>
    <row r="80" spans="1:8" s="2" customFormat="1" ht="20.399999999999999">
      <c r="A80" s="37"/>
      <c r="B80" s="42"/>
      <c r="C80" s="268" t="s">
        <v>923</v>
      </c>
      <c r="D80" s="268" t="s">
        <v>1269</v>
      </c>
      <c r="E80" s="19" t="s">
        <v>144</v>
      </c>
      <c r="F80" s="269">
        <v>295.41000000000003</v>
      </c>
      <c r="G80" s="37"/>
      <c r="H80" s="42"/>
    </row>
    <row r="81" spans="1:8" s="2" customFormat="1" ht="16.8" customHeight="1">
      <c r="A81" s="37"/>
      <c r="B81" s="42"/>
      <c r="C81" s="264" t="s">
        <v>152</v>
      </c>
      <c r="D81" s="265" t="s">
        <v>153</v>
      </c>
      <c r="E81" s="266" t="s">
        <v>144</v>
      </c>
      <c r="F81" s="267">
        <v>74.16</v>
      </c>
      <c r="G81" s="37"/>
      <c r="H81" s="42"/>
    </row>
    <row r="82" spans="1:8" s="2" customFormat="1" ht="16.8" customHeight="1">
      <c r="A82" s="37"/>
      <c r="B82" s="42"/>
      <c r="C82" s="268" t="s">
        <v>32</v>
      </c>
      <c r="D82" s="268" t="s">
        <v>1270</v>
      </c>
      <c r="E82" s="19" t="s">
        <v>32</v>
      </c>
      <c r="F82" s="269">
        <v>74.16</v>
      </c>
      <c r="G82" s="37"/>
      <c r="H82" s="42"/>
    </row>
    <row r="83" spans="1:8" s="2" customFormat="1" ht="16.8" customHeight="1">
      <c r="A83" s="37"/>
      <c r="B83" s="42"/>
      <c r="C83" s="270" t="s">
        <v>1229</v>
      </c>
      <c r="D83" s="37"/>
      <c r="E83" s="37"/>
      <c r="F83" s="37"/>
      <c r="G83" s="37"/>
      <c r="H83" s="42"/>
    </row>
    <row r="84" spans="1:8" s="2" customFormat="1" ht="16.8" customHeight="1">
      <c r="A84" s="37"/>
      <c r="B84" s="42"/>
      <c r="C84" s="268" t="s">
        <v>337</v>
      </c>
      <c r="D84" s="268" t="s">
        <v>1265</v>
      </c>
      <c r="E84" s="19" t="s">
        <v>313</v>
      </c>
      <c r="F84" s="269">
        <v>73.852999999999994</v>
      </c>
      <c r="G84" s="37"/>
      <c r="H84" s="42"/>
    </row>
    <row r="85" spans="1:8" s="2" customFormat="1" ht="16.8" customHeight="1">
      <c r="A85" s="37"/>
      <c r="B85" s="42"/>
      <c r="C85" s="268" t="s">
        <v>861</v>
      </c>
      <c r="D85" s="268" t="s">
        <v>1271</v>
      </c>
      <c r="E85" s="19" t="s">
        <v>144</v>
      </c>
      <c r="F85" s="269">
        <v>126.29</v>
      </c>
      <c r="G85" s="37"/>
      <c r="H85" s="42"/>
    </row>
    <row r="86" spans="1:8" s="2" customFormat="1" ht="16.8" customHeight="1">
      <c r="A86" s="37"/>
      <c r="B86" s="42"/>
      <c r="C86" s="268" t="s">
        <v>912</v>
      </c>
      <c r="D86" s="268" t="s">
        <v>1267</v>
      </c>
      <c r="E86" s="19" t="s">
        <v>144</v>
      </c>
      <c r="F86" s="269">
        <v>295.41000000000003</v>
      </c>
      <c r="G86" s="37"/>
      <c r="H86" s="42"/>
    </row>
    <row r="87" spans="1:8" s="2" customFormat="1" ht="16.8" customHeight="1">
      <c r="A87" s="37"/>
      <c r="B87" s="42"/>
      <c r="C87" s="268" t="s">
        <v>918</v>
      </c>
      <c r="D87" s="268" t="s">
        <v>1268</v>
      </c>
      <c r="E87" s="19" t="s">
        <v>144</v>
      </c>
      <c r="F87" s="269">
        <v>295.41000000000003</v>
      </c>
      <c r="G87" s="37"/>
      <c r="H87" s="42"/>
    </row>
    <row r="88" spans="1:8" s="2" customFormat="1" ht="20.399999999999999">
      <c r="A88" s="37"/>
      <c r="B88" s="42"/>
      <c r="C88" s="268" t="s">
        <v>923</v>
      </c>
      <c r="D88" s="268" t="s">
        <v>1269</v>
      </c>
      <c r="E88" s="19" t="s">
        <v>144</v>
      </c>
      <c r="F88" s="269">
        <v>295.41000000000003</v>
      </c>
      <c r="G88" s="37"/>
      <c r="H88" s="42"/>
    </row>
    <row r="89" spans="1:8" s="2" customFormat="1" ht="16.8" customHeight="1">
      <c r="A89" s="37"/>
      <c r="B89" s="42"/>
      <c r="C89" s="268" t="s">
        <v>869</v>
      </c>
      <c r="D89" s="268" t="s">
        <v>870</v>
      </c>
      <c r="E89" s="19" t="s">
        <v>144</v>
      </c>
      <c r="F89" s="269">
        <v>75.643000000000001</v>
      </c>
      <c r="G89" s="37"/>
      <c r="H89" s="42"/>
    </row>
    <row r="90" spans="1:8" s="2" customFormat="1" ht="16.8" customHeight="1">
      <c r="A90" s="37"/>
      <c r="B90" s="42"/>
      <c r="C90" s="264" t="s">
        <v>155</v>
      </c>
      <c r="D90" s="265" t="s">
        <v>156</v>
      </c>
      <c r="E90" s="266" t="s">
        <v>144</v>
      </c>
      <c r="F90" s="267">
        <v>37.130000000000003</v>
      </c>
      <c r="G90" s="37"/>
      <c r="H90" s="42"/>
    </row>
    <row r="91" spans="1:8" s="2" customFormat="1" ht="16.8" customHeight="1">
      <c r="A91" s="37"/>
      <c r="B91" s="42"/>
      <c r="C91" s="268" t="s">
        <v>32</v>
      </c>
      <c r="D91" s="268" t="s">
        <v>1272</v>
      </c>
      <c r="E91" s="19" t="s">
        <v>32</v>
      </c>
      <c r="F91" s="269">
        <v>37.130000000000003</v>
      </c>
      <c r="G91" s="37"/>
      <c r="H91" s="42"/>
    </row>
    <row r="92" spans="1:8" s="2" customFormat="1" ht="16.8" customHeight="1">
      <c r="A92" s="37"/>
      <c r="B92" s="42"/>
      <c r="C92" s="270" t="s">
        <v>1229</v>
      </c>
      <c r="D92" s="37"/>
      <c r="E92" s="37"/>
      <c r="F92" s="37"/>
      <c r="G92" s="37"/>
      <c r="H92" s="42"/>
    </row>
    <row r="93" spans="1:8" s="2" customFormat="1" ht="16.8" customHeight="1">
      <c r="A93" s="37"/>
      <c r="B93" s="42"/>
      <c r="C93" s="268" t="s">
        <v>337</v>
      </c>
      <c r="D93" s="268" t="s">
        <v>1265</v>
      </c>
      <c r="E93" s="19" t="s">
        <v>313</v>
      </c>
      <c r="F93" s="269">
        <v>73.852999999999994</v>
      </c>
      <c r="G93" s="37"/>
      <c r="H93" s="42"/>
    </row>
    <row r="94" spans="1:8" s="2" customFormat="1" ht="16.8" customHeight="1">
      <c r="A94" s="37"/>
      <c r="B94" s="42"/>
      <c r="C94" s="268" t="s">
        <v>861</v>
      </c>
      <c r="D94" s="268" t="s">
        <v>1271</v>
      </c>
      <c r="E94" s="19" t="s">
        <v>144</v>
      </c>
      <c r="F94" s="269">
        <v>126.29</v>
      </c>
      <c r="G94" s="37"/>
      <c r="H94" s="42"/>
    </row>
    <row r="95" spans="1:8" s="2" customFormat="1" ht="16.8" customHeight="1">
      <c r="A95" s="37"/>
      <c r="B95" s="42"/>
      <c r="C95" s="268" t="s">
        <v>912</v>
      </c>
      <c r="D95" s="268" t="s">
        <v>1267</v>
      </c>
      <c r="E95" s="19" t="s">
        <v>144</v>
      </c>
      <c r="F95" s="269">
        <v>295.41000000000003</v>
      </c>
      <c r="G95" s="37"/>
      <c r="H95" s="42"/>
    </row>
    <row r="96" spans="1:8" s="2" customFormat="1" ht="16.8" customHeight="1">
      <c r="A96" s="37"/>
      <c r="B96" s="42"/>
      <c r="C96" s="268" t="s">
        <v>918</v>
      </c>
      <c r="D96" s="268" t="s">
        <v>1268</v>
      </c>
      <c r="E96" s="19" t="s">
        <v>144</v>
      </c>
      <c r="F96" s="269">
        <v>295.41000000000003</v>
      </c>
      <c r="G96" s="37"/>
      <c r="H96" s="42"/>
    </row>
    <row r="97" spans="1:8" s="2" customFormat="1" ht="20.399999999999999">
      <c r="A97" s="37"/>
      <c r="B97" s="42"/>
      <c r="C97" s="268" t="s">
        <v>923</v>
      </c>
      <c r="D97" s="268" t="s">
        <v>1269</v>
      </c>
      <c r="E97" s="19" t="s">
        <v>144</v>
      </c>
      <c r="F97" s="269">
        <v>295.41000000000003</v>
      </c>
      <c r="G97" s="37"/>
      <c r="H97" s="42"/>
    </row>
    <row r="98" spans="1:8" s="2" customFormat="1" ht="16.8" customHeight="1">
      <c r="A98" s="37"/>
      <c r="B98" s="42"/>
      <c r="C98" s="268" t="s">
        <v>874</v>
      </c>
      <c r="D98" s="268" t="s">
        <v>875</v>
      </c>
      <c r="E98" s="19" t="s">
        <v>144</v>
      </c>
      <c r="F98" s="269">
        <v>37.872999999999998</v>
      </c>
      <c r="G98" s="37"/>
      <c r="H98" s="42"/>
    </row>
    <row r="99" spans="1:8" s="2" customFormat="1" ht="16.8" customHeight="1">
      <c r="A99" s="37"/>
      <c r="B99" s="42"/>
      <c r="C99" s="264" t="s">
        <v>158</v>
      </c>
      <c r="D99" s="265" t="s">
        <v>159</v>
      </c>
      <c r="E99" s="266" t="s">
        <v>144</v>
      </c>
      <c r="F99" s="267">
        <v>15</v>
      </c>
      <c r="G99" s="37"/>
      <c r="H99" s="42"/>
    </row>
    <row r="100" spans="1:8" s="2" customFormat="1" ht="16.8" customHeight="1">
      <c r="A100" s="37"/>
      <c r="B100" s="42"/>
      <c r="C100" s="268" t="s">
        <v>32</v>
      </c>
      <c r="D100" s="268" t="s">
        <v>1273</v>
      </c>
      <c r="E100" s="19" t="s">
        <v>32</v>
      </c>
      <c r="F100" s="269">
        <v>15</v>
      </c>
      <c r="G100" s="37"/>
      <c r="H100" s="42"/>
    </row>
    <row r="101" spans="1:8" s="2" customFormat="1" ht="16.8" customHeight="1">
      <c r="A101" s="37"/>
      <c r="B101" s="42"/>
      <c r="C101" s="270" t="s">
        <v>1229</v>
      </c>
      <c r="D101" s="37"/>
      <c r="E101" s="37"/>
      <c r="F101" s="37"/>
      <c r="G101" s="37"/>
      <c r="H101" s="42"/>
    </row>
    <row r="102" spans="1:8" s="2" customFormat="1" ht="16.8" customHeight="1">
      <c r="A102" s="37"/>
      <c r="B102" s="42"/>
      <c r="C102" s="268" t="s">
        <v>861</v>
      </c>
      <c r="D102" s="268" t="s">
        <v>1271</v>
      </c>
      <c r="E102" s="19" t="s">
        <v>144</v>
      </c>
      <c r="F102" s="269">
        <v>126.29</v>
      </c>
      <c r="G102" s="37"/>
      <c r="H102" s="42"/>
    </row>
    <row r="103" spans="1:8" s="2" customFormat="1" ht="16.8" customHeight="1">
      <c r="A103" s="37"/>
      <c r="B103" s="42"/>
      <c r="C103" s="268" t="s">
        <v>879</v>
      </c>
      <c r="D103" s="268" t="s">
        <v>880</v>
      </c>
      <c r="E103" s="19" t="s">
        <v>144</v>
      </c>
      <c r="F103" s="269">
        <v>15.3</v>
      </c>
      <c r="G103" s="37"/>
      <c r="H103" s="42"/>
    </row>
    <row r="104" spans="1:8" s="2" customFormat="1" ht="16.8" customHeight="1">
      <c r="A104" s="37"/>
      <c r="B104" s="42"/>
      <c r="C104" s="264" t="s">
        <v>149</v>
      </c>
      <c r="D104" s="265" t="s">
        <v>150</v>
      </c>
      <c r="E104" s="266" t="s">
        <v>144</v>
      </c>
      <c r="F104" s="267">
        <v>98.4</v>
      </c>
      <c r="G104" s="37"/>
      <c r="H104" s="42"/>
    </row>
    <row r="105" spans="1:8" s="2" customFormat="1" ht="16.8" customHeight="1">
      <c r="A105" s="37"/>
      <c r="B105" s="42"/>
      <c r="C105" s="268" t="s">
        <v>32</v>
      </c>
      <c r="D105" s="268" t="s">
        <v>1274</v>
      </c>
      <c r="E105" s="19" t="s">
        <v>32</v>
      </c>
      <c r="F105" s="269">
        <v>98.4</v>
      </c>
      <c r="G105" s="37"/>
      <c r="H105" s="42"/>
    </row>
    <row r="106" spans="1:8" s="2" customFormat="1" ht="16.8" customHeight="1">
      <c r="A106" s="37"/>
      <c r="B106" s="42"/>
      <c r="C106" s="270" t="s">
        <v>1229</v>
      </c>
      <c r="D106" s="37"/>
      <c r="E106" s="37"/>
      <c r="F106" s="37"/>
      <c r="G106" s="37"/>
      <c r="H106" s="42"/>
    </row>
    <row r="107" spans="1:8" s="2" customFormat="1" ht="16.8" customHeight="1">
      <c r="A107" s="37"/>
      <c r="B107" s="42"/>
      <c r="C107" s="268" t="s">
        <v>337</v>
      </c>
      <c r="D107" s="268" t="s">
        <v>1265</v>
      </c>
      <c r="E107" s="19" t="s">
        <v>313</v>
      </c>
      <c r="F107" s="269">
        <v>73.852999999999994</v>
      </c>
      <c r="G107" s="37"/>
      <c r="H107" s="42"/>
    </row>
    <row r="108" spans="1:8" s="2" customFormat="1" ht="20.399999999999999">
      <c r="A108" s="37"/>
      <c r="B108" s="42"/>
      <c r="C108" s="268" t="s">
        <v>884</v>
      </c>
      <c r="D108" s="268" t="s">
        <v>1275</v>
      </c>
      <c r="E108" s="19" t="s">
        <v>144</v>
      </c>
      <c r="F108" s="269">
        <v>152.69</v>
      </c>
      <c r="G108" s="37"/>
      <c r="H108" s="42"/>
    </row>
    <row r="109" spans="1:8" s="2" customFormat="1" ht="16.8" customHeight="1">
      <c r="A109" s="37"/>
      <c r="B109" s="42"/>
      <c r="C109" s="268" t="s">
        <v>912</v>
      </c>
      <c r="D109" s="268" t="s">
        <v>1267</v>
      </c>
      <c r="E109" s="19" t="s">
        <v>144</v>
      </c>
      <c r="F109" s="269">
        <v>295.41000000000003</v>
      </c>
      <c r="G109" s="37"/>
      <c r="H109" s="42"/>
    </row>
    <row r="110" spans="1:8" s="2" customFormat="1" ht="16.8" customHeight="1">
      <c r="A110" s="37"/>
      <c r="B110" s="42"/>
      <c r="C110" s="268" t="s">
        <v>918</v>
      </c>
      <c r="D110" s="268" t="s">
        <v>1268</v>
      </c>
      <c r="E110" s="19" t="s">
        <v>144</v>
      </c>
      <c r="F110" s="269">
        <v>295.41000000000003</v>
      </c>
      <c r="G110" s="37"/>
      <c r="H110" s="42"/>
    </row>
    <row r="111" spans="1:8" s="2" customFormat="1" ht="20.399999999999999">
      <c r="A111" s="37"/>
      <c r="B111" s="42"/>
      <c r="C111" s="268" t="s">
        <v>923</v>
      </c>
      <c r="D111" s="268" t="s">
        <v>1269</v>
      </c>
      <c r="E111" s="19" t="s">
        <v>144</v>
      </c>
      <c r="F111" s="269">
        <v>295.41000000000003</v>
      </c>
      <c r="G111" s="37"/>
      <c r="H111" s="42"/>
    </row>
    <row r="112" spans="1:8" s="2" customFormat="1" ht="16.8" customHeight="1">
      <c r="A112" s="37"/>
      <c r="B112" s="42"/>
      <c r="C112" s="268" t="s">
        <v>891</v>
      </c>
      <c r="D112" s="268" t="s">
        <v>892</v>
      </c>
      <c r="E112" s="19" t="s">
        <v>144</v>
      </c>
      <c r="F112" s="269">
        <v>100.36799999999999</v>
      </c>
      <c r="G112" s="37"/>
      <c r="H112" s="42"/>
    </row>
    <row r="113" spans="1:8" s="2" customFormat="1" ht="16.8" customHeight="1">
      <c r="A113" s="37"/>
      <c r="B113" s="42"/>
      <c r="C113" s="264" t="s">
        <v>160</v>
      </c>
      <c r="D113" s="265" t="s">
        <v>161</v>
      </c>
      <c r="E113" s="266" t="s">
        <v>144</v>
      </c>
      <c r="F113" s="267">
        <v>54.29</v>
      </c>
      <c r="G113" s="37"/>
      <c r="H113" s="42"/>
    </row>
    <row r="114" spans="1:8" s="2" customFormat="1" ht="16.8" customHeight="1">
      <c r="A114" s="37"/>
      <c r="B114" s="42"/>
      <c r="C114" s="268" t="s">
        <v>32</v>
      </c>
      <c r="D114" s="268" t="s">
        <v>1276</v>
      </c>
      <c r="E114" s="19" t="s">
        <v>32</v>
      </c>
      <c r="F114" s="269">
        <v>54.29</v>
      </c>
      <c r="G114" s="37"/>
      <c r="H114" s="42"/>
    </row>
    <row r="115" spans="1:8" s="2" customFormat="1" ht="16.8" customHeight="1">
      <c r="A115" s="37"/>
      <c r="B115" s="42"/>
      <c r="C115" s="270" t="s">
        <v>1229</v>
      </c>
      <c r="D115" s="37"/>
      <c r="E115" s="37"/>
      <c r="F115" s="37"/>
      <c r="G115" s="37"/>
      <c r="H115" s="42"/>
    </row>
    <row r="116" spans="1:8" s="2" customFormat="1" ht="16.8" customHeight="1">
      <c r="A116" s="37"/>
      <c r="B116" s="42"/>
      <c r="C116" s="268" t="s">
        <v>337</v>
      </c>
      <c r="D116" s="268" t="s">
        <v>1265</v>
      </c>
      <c r="E116" s="19" t="s">
        <v>313</v>
      </c>
      <c r="F116" s="269">
        <v>73.852999999999994</v>
      </c>
      <c r="G116" s="37"/>
      <c r="H116" s="42"/>
    </row>
    <row r="117" spans="1:8" s="2" customFormat="1" ht="20.399999999999999">
      <c r="A117" s="37"/>
      <c r="B117" s="42"/>
      <c r="C117" s="268" t="s">
        <v>884</v>
      </c>
      <c r="D117" s="268" t="s">
        <v>1275</v>
      </c>
      <c r="E117" s="19" t="s">
        <v>144</v>
      </c>
      <c r="F117" s="269">
        <v>152.69</v>
      </c>
      <c r="G117" s="37"/>
      <c r="H117" s="42"/>
    </row>
    <row r="118" spans="1:8" s="2" customFormat="1" ht="16.8" customHeight="1">
      <c r="A118" s="37"/>
      <c r="B118" s="42"/>
      <c r="C118" s="268" t="s">
        <v>912</v>
      </c>
      <c r="D118" s="268" t="s">
        <v>1267</v>
      </c>
      <c r="E118" s="19" t="s">
        <v>144</v>
      </c>
      <c r="F118" s="269">
        <v>295.41000000000003</v>
      </c>
      <c r="G118" s="37"/>
      <c r="H118" s="42"/>
    </row>
    <row r="119" spans="1:8" s="2" customFormat="1" ht="16.8" customHeight="1">
      <c r="A119" s="37"/>
      <c r="B119" s="42"/>
      <c r="C119" s="268" t="s">
        <v>918</v>
      </c>
      <c r="D119" s="268" t="s">
        <v>1268</v>
      </c>
      <c r="E119" s="19" t="s">
        <v>144</v>
      </c>
      <c r="F119" s="269">
        <v>295.41000000000003</v>
      </c>
      <c r="G119" s="37"/>
      <c r="H119" s="42"/>
    </row>
    <row r="120" spans="1:8" s="2" customFormat="1" ht="20.399999999999999">
      <c r="A120" s="37"/>
      <c r="B120" s="42"/>
      <c r="C120" s="268" t="s">
        <v>923</v>
      </c>
      <c r="D120" s="268" t="s">
        <v>1269</v>
      </c>
      <c r="E120" s="19" t="s">
        <v>144</v>
      </c>
      <c r="F120" s="269">
        <v>295.41000000000003</v>
      </c>
      <c r="G120" s="37"/>
      <c r="H120" s="42"/>
    </row>
    <row r="121" spans="1:8" s="2" customFormat="1" ht="16.8" customHeight="1">
      <c r="A121" s="37"/>
      <c r="B121" s="42"/>
      <c r="C121" s="268" t="s">
        <v>896</v>
      </c>
      <c r="D121" s="268" t="s">
        <v>897</v>
      </c>
      <c r="E121" s="19" t="s">
        <v>144</v>
      </c>
      <c r="F121" s="269">
        <v>55.375999999999998</v>
      </c>
      <c r="G121" s="37"/>
      <c r="H121" s="42"/>
    </row>
    <row r="122" spans="1:8" s="2" customFormat="1" ht="16.8" customHeight="1">
      <c r="A122" s="37"/>
      <c r="B122" s="42"/>
      <c r="C122" s="264" t="s">
        <v>169</v>
      </c>
      <c r="D122" s="265" t="s">
        <v>170</v>
      </c>
      <c r="E122" s="266" t="s">
        <v>144</v>
      </c>
      <c r="F122" s="267">
        <v>16</v>
      </c>
      <c r="G122" s="37"/>
      <c r="H122" s="42"/>
    </row>
    <row r="123" spans="1:8" s="2" customFormat="1" ht="16.8" customHeight="1">
      <c r="A123" s="37"/>
      <c r="B123" s="42"/>
      <c r="C123" s="268" t="s">
        <v>32</v>
      </c>
      <c r="D123" s="268" t="s">
        <v>1277</v>
      </c>
      <c r="E123" s="19" t="s">
        <v>32</v>
      </c>
      <c r="F123" s="269">
        <v>16</v>
      </c>
      <c r="G123" s="37"/>
      <c r="H123" s="42"/>
    </row>
    <row r="124" spans="1:8" s="2" customFormat="1" ht="16.8" customHeight="1">
      <c r="A124" s="37"/>
      <c r="B124" s="42"/>
      <c r="C124" s="270" t="s">
        <v>1229</v>
      </c>
      <c r="D124" s="37"/>
      <c r="E124" s="37"/>
      <c r="F124" s="37"/>
      <c r="G124" s="37"/>
      <c r="H124" s="42"/>
    </row>
    <row r="125" spans="1:8" s="2" customFormat="1" ht="16.8" customHeight="1">
      <c r="A125" s="37"/>
      <c r="B125" s="42"/>
      <c r="C125" s="268" t="s">
        <v>1030</v>
      </c>
      <c r="D125" s="268" t="s">
        <v>1278</v>
      </c>
      <c r="E125" s="19" t="s">
        <v>94</v>
      </c>
      <c r="F125" s="269">
        <v>8</v>
      </c>
      <c r="G125" s="37"/>
      <c r="H125" s="42"/>
    </row>
    <row r="126" spans="1:8" s="2" customFormat="1" ht="16.8" customHeight="1">
      <c r="A126" s="37"/>
      <c r="B126" s="42"/>
      <c r="C126" s="268" t="s">
        <v>1037</v>
      </c>
      <c r="D126" s="268" t="s">
        <v>1279</v>
      </c>
      <c r="E126" s="19" t="s">
        <v>94</v>
      </c>
      <c r="F126" s="269">
        <v>8</v>
      </c>
      <c r="G126" s="37"/>
      <c r="H126" s="42"/>
    </row>
    <row r="127" spans="1:8" s="2" customFormat="1" ht="16.8" customHeight="1">
      <c r="A127" s="37"/>
      <c r="B127" s="42"/>
      <c r="C127" s="268" t="s">
        <v>1042</v>
      </c>
      <c r="D127" s="268" t="s">
        <v>1043</v>
      </c>
      <c r="E127" s="19" t="s">
        <v>94</v>
      </c>
      <c r="F127" s="269">
        <v>8</v>
      </c>
      <c r="G127" s="37"/>
      <c r="H127" s="42"/>
    </row>
    <row r="128" spans="1:8" s="2" customFormat="1" ht="16.8" customHeight="1">
      <c r="A128" s="37"/>
      <c r="B128" s="42"/>
      <c r="C128" s="268" t="s">
        <v>1047</v>
      </c>
      <c r="D128" s="268" t="s">
        <v>1280</v>
      </c>
      <c r="E128" s="19" t="s">
        <v>94</v>
      </c>
      <c r="F128" s="269">
        <v>8</v>
      </c>
      <c r="G128" s="37"/>
      <c r="H128" s="42"/>
    </row>
    <row r="129" spans="1:8" s="2" customFormat="1" ht="16.8" customHeight="1">
      <c r="A129" s="37"/>
      <c r="B129" s="42"/>
      <c r="C129" s="268" t="s">
        <v>1052</v>
      </c>
      <c r="D129" s="268" t="s">
        <v>1281</v>
      </c>
      <c r="E129" s="19" t="s">
        <v>94</v>
      </c>
      <c r="F129" s="269">
        <v>8</v>
      </c>
      <c r="G129" s="37"/>
      <c r="H129" s="42"/>
    </row>
    <row r="130" spans="1:8" s="2" customFormat="1" ht="16.8" customHeight="1">
      <c r="A130" s="37"/>
      <c r="B130" s="42"/>
      <c r="C130" s="268" t="s">
        <v>1057</v>
      </c>
      <c r="D130" s="268" t="s">
        <v>1282</v>
      </c>
      <c r="E130" s="19" t="s">
        <v>94</v>
      </c>
      <c r="F130" s="269">
        <v>8</v>
      </c>
      <c r="G130" s="37"/>
      <c r="H130" s="42"/>
    </row>
    <row r="131" spans="1:8" s="2" customFormat="1" ht="16.8" customHeight="1">
      <c r="A131" s="37"/>
      <c r="B131" s="42"/>
      <c r="C131" s="268" t="s">
        <v>1062</v>
      </c>
      <c r="D131" s="268" t="s">
        <v>1283</v>
      </c>
      <c r="E131" s="19" t="s">
        <v>94</v>
      </c>
      <c r="F131" s="269">
        <v>8</v>
      </c>
      <c r="G131" s="37"/>
      <c r="H131" s="42"/>
    </row>
    <row r="132" spans="1:8" s="2" customFormat="1" ht="16.8" customHeight="1">
      <c r="A132" s="37"/>
      <c r="B132" s="42"/>
      <c r="C132" s="268" t="s">
        <v>1067</v>
      </c>
      <c r="D132" s="268" t="s">
        <v>1284</v>
      </c>
      <c r="E132" s="19" t="s">
        <v>94</v>
      </c>
      <c r="F132" s="269">
        <v>8</v>
      </c>
      <c r="G132" s="37"/>
      <c r="H132" s="42"/>
    </row>
    <row r="133" spans="1:8" s="2" customFormat="1" ht="16.8" customHeight="1">
      <c r="A133" s="37"/>
      <c r="B133" s="42"/>
      <c r="C133" s="268" t="s">
        <v>1072</v>
      </c>
      <c r="D133" s="268" t="s">
        <v>1285</v>
      </c>
      <c r="E133" s="19" t="s">
        <v>94</v>
      </c>
      <c r="F133" s="269">
        <v>8</v>
      </c>
      <c r="G133" s="37"/>
      <c r="H133" s="42"/>
    </row>
    <row r="134" spans="1:8" s="2" customFormat="1" ht="16.8" customHeight="1">
      <c r="A134" s="37"/>
      <c r="B134" s="42"/>
      <c r="C134" s="264" t="s">
        <v>110</v>
      </c>
      <c r="D134" s="265" t="s">
        <v>111</v>
      </c>
      <c r="E134" s="266" t="s">
        <v>94</v>
      </c>
      <c r="F134" s="267">
        <v>157.87</v>
      </c>
      <c r="G134" s="37"/>
      <c r="H134" s="42"/>
    </row>
    <row r="135" spans="1:8" s="2" customFormat="1" ht="16.8" customHeight="1">
      <c r="A135" s="37"/>
      <c r="B135" s="42"/>
      <c r="C135" s="268" t="s">
        <v>32</v>
      </c>
      <c r="D135" s="268" t="s">
        <v>1286</v>
      </c>
      <c r="E135" s="19" t="s">
        <v>32</v>
      </c>
      <c r="F135" s="269">
        <v>157.87</v>
      </c>
      <c r="G135" s="37"/>
      <c r="H135" s="42"/>
    </row>
    <row r="136" spans="1:8" s="2" customFormat="1" ht="16.8" customHeight="1">
      <c r="A136" s="37"/>
      <c r="B136" s="42"/>
      <c r="C136" s="270" t="s">
        <v>1229</v>
      </c>
      <c r="D136" s="37"/>
      <c r="E136" s="37"/>
      <c r="F136" s="37"/>
      <c r="G136" s="37"/>
      <c r="H136" s="42"/>
    </row>
    <row r="137" spans="1:8" s="2" customFormat="1" ht="16.8" customHeight="1">
      <c r="A137" s="37"/>
      <c r="B137" s="42"/>
      <c r="C137" s="268" t="s">
        <v>362</v>
      </c>
      <c r="D137" s="268" t="s">
        <v>1259</v>
      </c>
      <c r="E137" s="19" t="s">
        <v>94</v>
      </c>
      <c r="F137" s="269">
        <v>523.6</v>
      </c>
      <c r="G137" s="37"/>
      <c r="H137" s="42"/>
    </row>
    <row r="138" spans="1:8" s="2" customFormat="1" ht="16.8" customHeight="1">
      <c r="A138" s="37"/>
      <c r="B138" s="42"/>
      <c r="C138" s="268" t="s">
        <v>476</v>
      </c>
      <c r="D138" s="268" t="s">
        <v>1287</v>
      </c>
      <c r="E138" s="19" t="s">
        <v>94</v>
      </c>
      <c r="F138" s="269">
        <v>428.92</v>
      </c>
      <c r="G138" s="37"/>
      <c r="H138" s="42"/>
    </row>
    <row r="139" spans="1:8" s="2" customFormat="1" ht="16.8" customHeight="1">
      <c r="A139" s="37"/>
      <c r="B139" s="42"/>
      <c r="C139" s="268" t="s">
        <v>550</v>
      </c>
      <c r="D139" s="268" t="s">
        <v>1288</v>
      </c>
      <c r="E139" s="19" t="s">
        <v>94</v>
      </c>
      <c r="F139" s="269">
        <v>181.54</v>
      </c>
      <c r="G139" s="37"/>
      <c r="H139" s="42"/>
    </row>
    <row r="140" spans="1:8" s="2" customFormat="1" ht="16.8" customHeight="1">
      <c r="A140" s="37"/>
      <c r="B140" s="42"/>
      <c r="C140" s="268" t="s">
        <v>928</v>
      </c>
      <c r="D140" s="268" t="s">
        <v>1261</v>
      </c>
      <c r="E140" s="19" t="s">
        <v>94</v>
      </c>
      <c r="F140" s="269">
        <v>523.6</v>
      </c>
      <c r="G140" s="37"/>
      <c r="H140" s="42"/>
    </row>
    <row r="141" spans="1:8" s="2" customFormat="1" ht="16.8" customHeight="1">
      <c r="A141" s="37"/>
      <c r="B141" s="42"/>
      <c r="C141" s="268" t="s">
        <v>999</v>
      </c>
      <c r="D141" s="268" t="s">
        <v>1289</v>
      </c>
      <c r="E141" s="19" t="s">
        <v>94</v>
      </c>
      <c r="F141" s="269">
        <v>487.1</v>
      </c>
      <c r="G141" s="37"/>
      <c r="H141" s="42"/>
    </row>
    <row r="142" spans="1:8" s="2" customFormat="1" ht="16.8" customHeight="1">
      <c r="A142" s="37"/>
      <c r="B142" s="42"/>
      <c r="C142" s="268" t="s">
        <v>555</v>
      </c>
      <c r="D142" s="268" t="s">
        <v>556</v>
      </c>
      <c r="E142" s="19" t="s">
        <v>94</v>
      </c>
      <c r="F142" s="269">
        <v>161.02699999999999</v>
      </c>
      <c r="G142" s="37"/>
      <c r="H142" s="42"/>
    </row>
    <row r="143" spans="1:8" s="2" customFormat="1" ht="16.8" customHeight="1">
      <c r="A143" s="37"/>
      <c r="B143" s="42"/>
      <c r="C143" s="264" t="s">
        <v>130</v>
      </c>
      <c r="D143" s="265" t="s">
        <v>131</v>
      </c>
      <c r="E143" s="266" t="s">
        <v>94</v>
      </c>
      <c r="F143" s="267">
        <v>21.32</v>
      </c>
      <c r="G143" s="37"/>
      <c r="H143" s="42"/>
    </row>
    <row r="144" spans="1:8" s="2" customFormat="1" ht="16.8" customHeight="1">
      <c r="A144" s="37"/>
      <c r="B144" s="42"/>
      <c r="C144" s="268" t="s">
        <v>32</v>
      </c>
      <c r="D144" s="268" t="s">
        <v>1290</v>
      </c>
      <c r="E144" s="19" t="s">
        <v>32</v>
      </c>
      <c r="F144" s="269">
        <v>21.32</v>
      </c>
      <c r="G144" s="37"/>
      <c r="H144" s="42"/>
    </row>
    <row r="145" spans="1:8" s="2" customFormat="1" ht="16.8" customHeight="1">
      <c r="A145" s="37"/>
      <c r="B145" s="42"/>
      <c r="C145" s="270" t="s">
        <v>1229</v>
      </c>
      <c r="D145" s="37"/>
      <c r="E145" s="37"/>
      <c r="F145" s="37"/>
      <c r="G145" s="37"/>
      <c r="H145" s="42"/>
    </row>
    <row r="146" spans="1:8" s="2" customFormat="1" ht="16.8" customHeight="1">
      <c r="A146" s="37"/>
      <c r="B146" s="42"/>
      <c r="C146" s="268" t="s">
        <v>362</v>
      </c>
      <c r="D146" s="268" t="s">
        <v>1259</v>
      </c>
      <c r="E146" s="19" t="s">
        <v>94</v>
      </c>
      <c r="F146" s="269">
        <v>523.6</v>
      </c>
      <c r="G146" s="37"/>
      <c r="H146" s="42"/>
    </row>
    <row r="147" spans="1:8" s="2" customFormat="1" ht="16.8" customHeight="1">
      <c r="A147" s="37"/>
      <c r="B147" s="42"/>
      <c r="C147" s="268" t="s">
        <v>476</v>
      </c>
      <c r="D147" s="268" t="s">
        <v>1287</v>
      </c>
      <c r="E147" s="19" t="s">
        <v>94</v>
      </c>
      <c r="F147" s="269">
        <v>428.92</v>
      </c>
      <c r="G147" s="37"/>
      <c r="H147" s="42"/>
    </row>
    <row r="148" spans="1:8" s="2" customFormat="1" ht="16.8" customHeight="1">
      <c r="A148" s="37"/>
      <c r="B148" s="42"/>
      <c r="C148" s="268" t="s">
        <v>550</v>
      </c>
      <c r="D148" s="268" t="s">
        <v>1288</v>
      </c>
      <c r="E148" s="19" t="s">
        <v>94</v>
      </c>
      <c r="F148" s="269">
        <v>181.54</v>
      </c>
      <c r="G148" s="37"/>
      <c r="H148" s="42"/>
    </row>
    <row r="149" spans="1:8" s="2" customFormat="1" ht="16.8" customHeight="1">
      <c r="A149" s="37"/>
      <c r="B149" s="42"/>
      <c r="C149" s="268" t="s">
        <v>928</v>
      </c>
      <c r="D149" s="268" t="s">
        <v>1261</v>
      </c>
      <c r="E149" s="19" t="s">
        <v>94</v>
      </c>
      <c r="F149" s="269">
        <v>523.6</v>
      </c>
      <c r="G149" s="37"/>
      <c r="H149" s="42"/>
    </row>
    <row r="150" spans="1:8" s="2" customFormat="1" ht="16.8" customHeight="1">
      <c r="A150" s="37"/>
      <c r="B150" s="42"/>
      <c r="C150" s="268" t="s">
        <v>999</v>
      </c>
      <c r="D150" s="268" t="s">
        <v>1289</v>
      </c>
      <c r="E150" s="19" t="s">
        <v>94</v>
      </c>
      <c r="F150" s="269">
        <v>487.1</v>
      </c>
      <c r="G150" s="37"/>
      <c r="H150" s="42"/>
    </row>
    <row r="151" spans="1:8" s="2" customFormat="1" ht="16.8" customHeight="1">
      <c r="A151" s="37"/>
      <c r="B151" s="42"/>
      <c r="C151" s="268" t="s">
        <v>560</v>
      </c>
      <c r="D151" s="268" t="s">
        <v>561</v>
      </c>
      <c r="E151" s="19" t="s">
        <v>94</v>
      </c>
      <c r="F151" s="269">
        <v>21.745999999999999</v>
      </c>
      <c r="G151" s="37"/>
      <c r="H151" s="42"/>
    </row>
    <row r="152" spans="1:8" s="2" customFormat="1" ht="16.8" customHeight="1">
      <c r="A152" s="37"/>
      <c r="B152" s="42"/>
      <c r="C152" s="264" t="s">
        <v>114</v>
      </c>
      <c r="D152" s="265" t="s">
        <v>115</v>
      </c>
      <c r="E152" s="266" t="s">
        <v>94</v>
      </c>
      <c r="F152" s="267">
        <v>2.35</v>
      </c>
      <c r="G152" s="37"/>
      <c r="H152" s="42"/>
    </row>
    <row r="153" spans="1:8" s="2" customFormat="1" ht="16.8" customHeight="1">
      <c r="A153" s="37"/>
      <c r="B153" s="42"/>
      <c r="C153" s="268" t="s">
        <v>32</v>
      </c>
      <c r="D153" s="268" t="s">
        <v>1291</v>
      </c>
      <c r="E153" s="19" t="s">
        <v>32</v>
      </c>
      <c r="F153" s="269">
        <v>2.35</v>
      </c>
      <c r="G153" s="37"/>
      <c r="H153" s="42"/>
    </row>
    <row r="154" spans="1:8" s="2" customFormat="1" ht="16.8" customHeight="1">
      <c r="A154" s="37"/>
      <c r="B154" s="42"/>
      <c r="C154" s="270" t="s">
        <v>1229</v>
      </c>
      <c r="D154" s="37"/>
      <c r="E154" s="37"/>
      <c r="F154" s="37"/>
      <c r="G154" s="37"/>
      <c r="H154" s="42"/>
    </row>
    <row r="155" spans="1:8" s="2" customFormat="1" ht="16.8" customHeight="1">
      <c r="A155" s="37"/>
      <c r="B155" s="42"/>
      <c r="C155" s="268" t="s">
        <v>550</v>
      </c>
      <c r="D155" s="268" t="s">
        <v>1288</v>
      </c>
      <c r="E155" s="19" t="s">
        <v>94</v>
      </c>
      <c r="F155" s="269">
        <v>181.54</v>
      </c>
      <c r="G155" s="37"/>
      <c r="H155" s="42"/>
    </row>
    <row r="156" spans="1:8" s="2" customFormat="1" ht="16.8" customHeight="1">
      <c r="A156" s="37"/>
      <c r="B156" s="42"/>
      <c r="C156" s="264" t="s">
        <v>118</v>
      </c>
      <c r="D156" s="265" t="s">
        <v>119</v>
      </c>
      <c r="E156" s="266" t="s">
        <v>94</v>
      </c>
      <c r="F156" s="267">
        <v>8.75</v>
      </c>
      <c r="G156" s="37"/>
      <c r="H156" s="42"/>
    </row>
    <row r="157" spans="1:8" s="2" customFormat="1" ht="16.8" customHeight="1">
      <c r="A157" s="37"/>
      <c r="B157" s="42"/>
      <c r="C157" s="268" t="s">
        <v>32</v>
      </c>
      <c r="D157" s="268" t="s">
        <v>1292</v>
      </c>
      <c r="E157" s="19" t="s">
        <v>32</v>
      </c>
      <c r="F157" s="269">
        <v>8.75</v>
      </c>
      <c r="G157" s="37"/>
      <c r="H157" s="42"/>
    </row>
    <row r="158" spans="1:8" s="2" customFormat="1" ht="16.8" customHeight="1">
      <c r="A158" s="37"/>
      <c r="B158" s="42"/>
      <c r="C158" s="270" t="s">
        <v>1229</v>
      </c>
      <c r="D158" s="37"/>
      <c r="E158" s="37"/>
      <c r="F158" s="37"/>
      <c r="G158" s="37"/>
      <c r="H158" s="42"/>
    </row>
    <row r="159" spans="1:8" s="2" customFormat="1" ht="16.8" customHeight="1">
      <c r="A159" s="37"/>
      <c r="B159" s="42"/>
      <c r="C159" s="268" t="s">
        <v>362</v>
      </c>
      <c r="D159" s="268" t="s">
        <v>1259</v>
      </c>
      <c r="E159" s="19" t="s">
        <v>94</v>
      </c>
      <c r="F159" s="269">
        <v>523.6</v>
      </c>
      <c r="G159" s="37"/>
      <c r="H159" s="42"/>
    </row>
    <row r="160" spans="1:8" s="2" customFormat="1" ht="16.8" customHeight="1">
      <c r="A160" s="37"/>
      <c r="B160" s="42"/>
      <c r="C160" s="268" t="s">
        <v>471</v>
      </c>
      <c r="D160" s="268" t="s">
        <v>1293</v>
      </c>
      <c r="E160" s="19" t="s">
        <v>94</v>
      </c>
      <c r="F160" s="269">
        <v>8.75</v>
      </c>
      <c r="G160" s="37"/>
      <c r="H160" s="42"/>
    </row>
    <row r="161" spans="1:8" s="2" customFormat="1" ht="16.8" customHeight="1">
      <c r="A161" s="37"/>
      <c r="B161" s="42"/>
      <c r="C161" s="268" t="s">
        <v>501</v>
      </c>
      <c r="D161" s="268" t="s">
        <v>1294</v>
      </c>
      <c r="E161" s="19" t="s">
        <v>94</v>
      </c>
      <c r="F161" s="269">
        <v>8.75</v>
      </c>
      <c r="G161" s="37"/>
      <c r="H161" s="42"/>
    </row>
    <row r="162" spans="1:8" s="2" customFormat="1" ht="16.8" customHeight="1">
      <c r="A162" s="37"/>
      <c r="B162" s="42"/>
      <c r="C162" s="268" t="s">
        <v>535</v>
      </c>
      <c r="D162" s="268" t="s">
        <v>1295</v>
      </c>
      <c r="E162" s="19" t="s">
        <v>94</v>
      </c>
      <c r="F162" s="269">
        <v>11.93</v>
      </c>
      <c r="G162" s="37"/>
      <c r="H162" s="42"/>
    </row>
    <row r="163" spans="1:8" s="2" customFormat="1" ht="16.8" customHeight="1">
      <c r="A163" s="37"/>
      <c r="B163" s="42"/>
      <c r="C163" s="268" t="s">
        <v>545</v>
      </c>
      <c r="D163" s="268" t="s">
        <v>1296</v>
      </c>
      <c r="E163" s="19" t="s">
        <v>94</v>
      </c>
      <c r="F163" s="269">
        <v>11.93</v>
      </c>
      <c r="G163" s="37"/>
      <c r="H163" s="42"/>
    </row>
    <row r="164" spans="1:8" s="2" customFormat="1" ht="16.8" customHeight="1">
      <c r="A164" s="37"/>
      <c r="B164" s="42"/>
      <c r="C164" s="268" t="s">
        <v>928</v>
      </c>
      <c r="D164" s="268" t="s">
        <v>1261</v>
      </c>
      <c r="E164" s="19" t="s">
        <v>94</v>
      </c>
      <c r="F164" s="269">
        <v>523.6</v>
      </c>
      <c r="G164" s="37"/>
      <c r="H164" s="42"/>
    </row>
    <row r="165" spans="1:8" s="2" customFormat="1" ht="16.8" customHeight="1">
      <c r="A165" s="37"/>
      <c r="B165" s="42"/>
      <c r="C165" s="268" t="s">
        <v>999</v>
      </c>
      <c r="D165" s="268" t="s">
        <v>1289</v>
      </c>
      <c r="E165" s="19" t="s">
        <v>94</v>
      </c>
      <c r="F165" s="269">
        <v>487.1</v>
      </c>
      <c r="G165" s="37"/>
      <c r="H165" s="42"/>
    </row>
    <row r="166" spans="1:8" s="2" customFormat="1" ht="16.8" customHeight="1">
      <c r="A166" s="37"/>
      <c r="B166" s="42"/>
      <c r="C166" s="264" t="s">
        <v>121</v>
      </c>
      <c r="D166" s="265" t="s">
        <v>122</v>
      </c>
      <c r="E166" s="266" t="s">
        <v>94</v>
      </c>
      <c r="F166" s="267">
        <v>3.18</v>
      </c>
      <c r="G166" s="37"/>
      <c r="H166" s="42"/>
    </row>
    <row r="167" spans="1:8" s="2" customFormat="1" ht="16.8" customHeight="1">
      <c r="A167" s="37"/>
      <c r="B167" s="42"/>
      <c r="C167" s="268" t="s">
        <v>32</v>
      </c>
      <c r="D167" s="268" t="s">
        <v>1297</v>
      </c>
      <c r="E167" s="19" t="s">
        <v>32</v>
      </c>
      <c r="F167" s="269">
        <v>3.18</v>
      </c>
      <c r="G167" s="37"/>
      <c r="H167" s="42"/>
    </row>
    <row r="168" spans="1:8" s="2" customFormat="1" ht="16.8" customHeight="1">
      <c r="A168" s="37"/>
      <c r="B168" s="42"/>
      <c r="C168" s="270" t="s">
        <v>1229</v>
      </c>
      <c r="D168" s="37"/>
      <c r="E168" s="37"/>
      <c r="F168" s="37"/>
      <c r="G168" s="37"/>
      <c r="H168" s="42"/>
    </row>
    <row r="169" spans="1:8" s="2" customFormat="1" ht="20.399999999999999">
      <c r="A169" s="37"/>
      <c r="B169" s="42"/>
      <c r="C169" s="268" t="s">
        <v>486</v>
      </c>
      <c r="D169" s="268" t="s">
        <v>1298</v>
      </c>
      <c r="E169" s="19" t="s">
        <v>94</v>
      </c>
      <c r="F169" s="269">
        <v>3.18</v>
      </c>
      <c r="G169" s="37"/>
      <c r="H169" s="42"/>
    </row>
    <row r="170" spans="1:8" s="2" customFormat="1" ht="16.8" customHeight="1">
      <c r="A170" s="37"/>
      <c r="B170" s="42"/>
      <c r="C170" s="268" t="s">
        <v>535</v>
      </c>
      <c r="D170" s="268" t="s">
        <v>1295</v>
      </c>
      <c r="E170" s="19" t="s">
        <v>94</v>
      </c>
      <c r="F170" s="269">
        <v>11.93</v>
      </c>
      <c r="G170" s="37"/>
      <c r="H170" s="42"/>
    </row>
    <row r="171" spans="1:8" s="2" customFormat="1" ht="16.8" customHeight="1">
      <c r="A171" s="37"/>
      <c r="B171" s="42"/>
      <c r="C171" s="268" t="s">
        <v>545</v>
      </c>
      <c r="D171" s="268" t="s">
        <v>1296</v>
      </c>
      <c r="E171" s="19" t="s">
        <v>94</v>
      </c>
      <c r="F171" s="269">
        <v>11.93</v>
      </c>
      <c r="G171" s="37"/>
      <c r="H171" s="42"/>
    </row>
    <row r="172" spans="1:8" s="2" customFormat="1" ht="16.8" customHeight="1">
      <c r="A172" s="37"/>
      <c r="B172" s="42"/>
      <c r="C172" s="264" t="s">
        <v>124</v>
      </c>
      <c r="D172" s="265" t="s">
        <v>125</v>
      </c>
      <c r="E172" s="266" t="s">
        <v>94</v>
      </c>
      <c r="F172" s="267">
        <v>8.36</v>
      </c>
      <c r="G172" s="37"/>
      <c r="H172" s="42"/>
    </row>
    <row r="173" spans="1:8" s="2" customFormat="1" ht="16.8" customHeight="1">
      <c r="A173" s="37"/>
      <c r="B173" s="42"/>
      <c r="C173" s="268" t="s">
        <v>32</v>
      </c>
      <c r="D173" s="268" t="s">
        <v>1299</v>
      </c>
      <c r="E173" s="19" t="s">
        <v>32</v>
      </c>
      <c r="F173" s="269">
        <v>8.36</v>
      </c>
      <c r="G173" s="37"/>
      <c r="H173" s="42"/>
    </row>
    <row r="174" spans="1:8" s="2" customFormat="1" ht="16.8" customHeight="1">
      <c r="A174" s="37"/>
      <c r="B174" s="42"/>
      <c r="C174" s="270" t="s">
        <v>1229</v>
      </c>
      <c r="D174" s="37"/>
      <c r="E174" s="37"/>
      <c r="F174" s="37"/>
      <c r="G174" s="37"/>
      <c r="H174" s="42"/>
    </row>
    <row r="175" spans="1:8" s="2" customFormat="1" ht="16.8" customHeight="1">
      <c r="A175" s="37"/>
      <c r="B175" s="42"/>
      <c r="C175" s="268" t="s">
        <v>362</v>
      </c>
      <c r="D175" s="268" t="s">
        <v>1259</v>
      </c>
      <c r="E175" s="19" t="s">
        <v>94</v>
      </c>
      <c r="F175" s="269">
        <v>523.6</v>
      </c>
      <c r="G175" s="37"/>
      <c r="H175" s="42"/>
    </row>
    <row r="176" spans="1:8" s="2" customFormat="1" ht="16.8" customHeight="1">
      <c r="A176" s="37"/>
      <c r="B176" s="42"/>
      <c r="C176" s="268" t="s">
        <v>476</v>
      </c>
      <c r="D176" s="268" t="s">
        <v>1287</v>
      </c>
      <c r="E176" s="19" t="s">
        <v>94</v>
      </c>
      <c r="F176" s="269">
        <v>428.92</v>
      </c>
      <c r="G176" s="37"/>
      <c r="H176" s="42"/>
    </row>
    <row r="177" spans="1:8" s="2" customFormat="1" ht="16.8" customHeight="1">
      <c r="A177" s="37"/>
      <c r="B177" s="42"/>
      <c r="C177" s="268" t="s">
        <v>506</v>
      </c>
      <c r="D177" s="268" t="s">
        <v>1300</v>
      </c>
      <c r="E177" s="19" t="s">
        <v>94</v>
      </c>
      <c r="F177" s="269">
        <v>249.73</v>
      </c>
      <c r="G177" s="37"/>
      <c r="H177" s="42"/>
    </row>
    <row r="178" spans="1:8" s="2" customFormat="1" ht="20.399999999999999">
      <c r="A178" s="37"/>
      <c r="B178" s="42"/>
      <c r="C178" s="268" t="s">
        <v>565</v>
      </c>
      <c r="D178" s="268" t="s">
        <v>1301</v>
      </c>
      <c r="E178" s="19" t="s">
        <v>94</v>
      </c>
      <c r="F178" s="269">
        <v>249.73</v>
      </c>
      <c r="G178" s="37"/>
      <c r="H178" s="42"/>
    </row>
    <row r="179" spans="1:8" s="2" customFormat="1" ht="16.8" customHeight="1">
      <c r="A179" s="37"/>
      <c r="B179" s="42"/>
      <c r="C179" s="268" t="s">
        <v>928</v>
      </c>
      <c r="D179" s="268" t="s">
        <v>1261</v>
      </c>
      <c r="E179" s="19" t="s">
        <v>94</v>
      </c>
      <c r="F179" s="269">
        <v>523.6</v>
      </c>
      <c r="G179" s="37"/>
      <c r="H179" s="42"/>
    </row>
    <row r="180" spans="1:8" s="2" customFormat="1" ht="16.8" customHeight="1">
      <c r="A180" s="37"/>
      <c r="B180" s="42"/>
      <c r="C180" s="268" t="s">
        <v>999</v>
      </c>
      <c r="D180" s="268" t="s">
        <v>1289</v>
      </c>
      <c r="E180" s="19" t="s">
        <v>94</v>
      </c>
      <c r="F180" s="269">
        <v>487.1</v>
      </c>
      <c r="G180" s="37"/>
      <c r="H180" s="42"/>
    </row>
    <row r="181" spans="1:8" s="2" customFormat="1" ht="16.8" customHeight="1">
      <c r="A181" s="37"/>
      <c r="B181" s="42"/>
      <c r="C181" s="268" t="s">
        <v>580</v>
      </c>
      <c r="D181" s="268" t="s">
        <v>581</v>
      </c>
      <c r="E181" s="19" t="s">
        <v>94</v>
      </c>
      <c r="F181" s="269">
        <v>8.5269999999999992</v>
      </c>
      <c r="G181" s="37"/>
      <c r="H181" s="42"/>
    </row>
    <row r="182" spans="1:8" s="2" customFormat="1" ht="16.8" customHeight="1">
      <c r="A182" s="37"/>
      <c r="B182" s="42"/>
      <c r="C182" s="264" t="s">
        <v>104</v>
      </c>
      <c r="D182" s="265" t="s">
        <v>105</v>
      </c>
      <c r="E182" s="266" t="s">
        <v>94</v>
      </c>
      <c r="F182" s="267">
        <v>34.75</v>
      </c>
      <c r="G182" s="37"/>
      <c r="H182" s="42"/>
    </row>
    <row r="183" spans="1:8" s="2" customFormat="1" ht="16.8" customHeight="1">
      <c r="A183" s="37"/>
      <c r="B183" s="42"/>
      <c r="C183" s="268" t="s">
        <v>32</v>
      </c>
      <c r="D183" s="268" t="s">
        <v>1302</v>
      </c>
      <c r="E183" s="19" t="s">
        <v>32</v>
      </c>
      <c r="F183" s="269">
        <v>34.75</v>
      </c>
      <c r="G183" s="37"/>
      <c r="H183" s="42"/>
    </row>
    <row r="184" spans="1:8" s="2" customFormat="1" ht="16.8" customHeight="1">
      <c r="A184" s="37"/>
      <c r="B184" s="42"/>
      <c r="C184" s="270" t="s">
        <v>1229</v>
      </c>
      <c r="D184" s="37"/>
      <c r="E184" s="37"/>
      <c r="F184" s="37"/>
      <c r="G184" s="37"/>
      <c r="H184" s="42"/>
    </row>
    <row r="185" spans="1:8" s="2" customFormat="1" ht="16.8" customHeight="1">
      <c r="A185" s="37"/>
      <c r="B185" s="42"/>
      <c r="C185" s="268" t="s">
        <v>362</v>
      </c>
      <c r="D185" s="268" t="s">
        <v>1259</v>
      </c>
      <c r="E185" s="19" t="s">
        <v>94</v>
      </c>
      <c r="F185" s="269">
        <v>523.6</v>
      </c>
      <c r="G185" s="37"/>
      <c r="H185" s="42"/>
    </row>
    <row r="186" spans="1:8" s="2" customFormat="1" ht="16.8" customHeight="1">
      <c r="A186" s="37"/>
      <c r="B186" s="42"/>
      <c r="C186" s="268" t="s">
        <v>476</v>
      </c>
      <c r="D186" s="268" t="s">
        <v>1287</v>
      </c>
      <c r="E186" s="19" t="s">
        <v>94</v>
      </c>
      <c r="F186" s="269">
        <v>428.92</v>
      </c>
      <c r="G186" s="37"/>
      <c r="H186" s="42"/>
    </row>
    <row r="187" spans="1:8" s="2" customFormat="1" ht="16.8" customHeight="1">
      <c r="A187" s="37"/>
      <c r="B187" s="42"/>
      <c r="C187" s="268" t="s">
        <v>506</v>
      </c>
      <c r="D187" s="268" t="s">
        <v>1300</v>
      </c>
      <c r="E187" s="19" t="s">
        <v>94</v>
      </c>
      <c r="F187" s="269">
        <v>249.73</v>
      </c>
      <c r="G187" s="37"/>
      <c r="H187" s="42"/>
    </row>
    <row r="188" spans="1:8" s="2" customFormat="1" ht="20.399999999999999">
      <c r="A188" s="37"/>
      <c r="B188" s="42"/>
      <c r="C188" s="268" t="s">
        <v>565</v>
      </c>
      <c r="D188" s="268" t="s">
        <v>1301</v>
      </c>
      <c r="E188" s="19" t="s">
        <v>94</v>
      </c>
      <c r="F188" s="269">
        <v>249.73</v>
      </c>
      <c r="G188" s="37"/>
      <c r="H188" s="42"/>
    </row>
    <row r="189" spans="1:8" s="2" customFormat="1" ht="16.8" customHeight="1">
      <c r="A189" s="37"/>
      <c r="B189" s="42"/>
      <c r="C189" s="268" t="s">
        <v>928</v>
      </c>
      <c r="D189" s="268" t="s">
        <v>1261</v>
      </c>
      <c r="E189" s="19" t="s">
        <v>94</v>
      </c>
      <c r="F189" s="269">
        <v>523.6</v>
      </c>
      <c r="G189" s="37"/>
      <c r="H189" s="42"/>
    </row>
    <row r="190" spans="1:8" s="2" customFormat="1" ht="16.8" customHeight="1">
      <c r="A190" s="37"/>
      <c r="B190" s="42"/>
      <c r="C190" s="268" t="s">
        <v>999</v>
      </c>
      <c r="D190" s="268" t="s">
        <v>1289</v>
      </c>
      <c r="E190" s="19" t="s">
        <v>94</v>
      </c>
      <c r="F190" s="269">
        <v>487.1</v>
      </c>
      <c r="G190" s="37"/>
      <c r="H190" s="42"/>
    </row>
    <row r="191" spans="1:8" s="2" customFormat="1" ht="16.8" customHeight="1">
      <c r="A191" s="37"/>
      <c r="B191" s="42"/>
      <c r="C191" s="268" t="s">
        <v>575</v>
      </c>
      <c r="D191" s="268" t="s">
        <v>576</v>
      </c>
      <c r="E191" s="19" t="s">
        <v>94</v>
      </c>
      <c r="F191" s="269">
        <v>35.445</v>
      </c>
      <c r="G191" s="37"/>
      <c r="H191" s="42"/>
    </row>
    <row r="192" spans="1:8" s="2" customFormat="1" ht="16.8" customHeight="1">
      <c r="A192" s="37"/>
      <c r="B192" s="42"/>
      <c r="C192" s="264" t="s">
        <v>127</v>
      </c>
      <c r="D192" s="265" t="s">
        <v>128</v>
      </c>
      <c r="E192" s="266" t="s">
        <v>94</v>
      </c>
      <c r="F192" s="267">
        <v>3.12</v>
      </c>
      <c r="G192" s="37"/>
      <c r="H192" s="42"/>
    </row>
    <row r="193" spans="1:8" s="2" customFormat="1" ht="16.8" customHeight="1">
      <c r="A193" s="37"/>
      <c r="B193" s="42"/>
      <c r="C193" s="268" t="s">
        <v>32</v>
      </c>
      <c r="D193" s="268" t="s">
        <v>1303</v>
      </c>
      <c r="E193" s="19" t="s">
        <v>32</v>
      </c>
      <c r="F193" s="269">
        <v>3.12</v>
      </c>
      <c r="G193" s="37"/>
      <c r="H193" s="42"/>
    </row>
    <row r="194" spans="1:8" s="2" customFormat="1" ht="16.8" customHeight="1">
      <c r="A194" s="37"/>
      <c r="B194" s="42"/>
      <c r="C194" s="270" t="s">
        <v>1229</v>
      </c>
      <c r="D194" s="37"/>
      <c r="E194" s="37"/>
      <c r="F194" s="37"/>
      <c r="G194" s="37"/>
      <c r="H194" s="42"/>
    </row>
    <row r="195" spans="1:8" s="2" customFormat="1" ht="16.8" customHeight="1">
      <c r="A195" s="37"/>
      <c r="B195" s="42"/>
      <c r="C195" s="268" t="s">
        <v>362</v>
      </c>
      <c r="D195" s="268" t="s">
        <v>1259</v>
      </c>
      <c r="E195" s="19" t="s">
        <v>94</v>
      </c>
      <c r="F195" s="269">
        <v>523.6</v>
      </c>
      <c r="G195" s="37"/>
      <c r="H195" s="42"/>
    </row>
    <row r="196" spans="1:8" s="2" customFormat="1" ht="16.8" customHeight="1">
      <c r="A196" s="37"/>
      <c r="B196" s="42"/>
      <c r="C196" s="268" t="s">
        <v>476</v>
      </c>
      <c r="D196" s="268" t="s">
        <v>1287</v>
      </c>
      <c r="E196" s="19" t="s">
        <v>94</v>
      </c>
      <c r="F196" s="269">
        <v>428.92</v>
      </c>
      <c r="G196" s="37"/>
      <c r="H196" s="42"/>
    </row>
    <row r="197" spans="1:8" s="2" customFormat="1" ht="16.8" customHeight="1">
      <c r="A197" s="37"/>
      <c r="B197" s="42"/>
      <c r="C197" s="268" t="s">
        <v>506</v>
      </c>
      <c r="D197" s="268" t="s">
        <v>1300</v>
      </c>
      <c r="E197" s="19" t="s">
        <v>94</v>
      </c>
      <c r="F197" s="269">
        <v>249.73</v>
      </c>
      <c r="G197" s="37"/>
      <c r="H197" s="42"/>
    </row>
    <row r="198" spans="1:8" s="2" customFormat="1" ht="20.399999999999999">
      <c r="A198" s="37"/>
      <c r="B198" s="42"/>
      <c r="C198" s="268" t="s">
        <v>565</v>
      </c>
      <c r="D198" s="268" t="s">
        <v>1301</v>
      </c>
      <c r="E198" s="19" t="s">
        <v>94</v>
      </c>
      <c r="F198" s="269">
        <v>249.73</v>
      </c>
      <c r="G198" s="37"/>
      <c r="H198" s="42"/>
    </row>
    <row r="199" spans="1:8" s="2" customFormat="1" ht="16.8" customHeight="1">
      <c r="A199" s="37"/>
      <c r="B199" s="42"/>
      <c r="C199" s="268" t="s">
        <v>928</v>
      </c>
      <c r="D199" s="268" t="s">
        <v>1261</v>
      </c>
      <c r="E199" s="19" t="s">
        <v>94</v>
      </c>
      <c r="F199" s="269">
        <v>523.6</v>
      </c>
      <c r="G199" s="37"/>
      <c r="H199" s="42"/>
    </row>
    <row r="200" spans="1:8" s="2" customFormat="1" ht="16.8" customHeight="1">
      <c r="A200" s="37"/>
      <c r="B200" s="42"/>
      <c r="C200" s="268" t="s">
        <v>999</v>
      </c>
      <c r="D200" s="268" t="s">
        <v>1289</v>
      </c>
      <c r="E200" s="19" t="s">
        <v>94</v>
      </c>
      <c r="F200" s="269">
        <v>487.1</v>
      </c>
      <c r="G200" s="37"/>
      <c r="H200" s="42"/>
    </row>
    <row r="201" spans="1:8" s="2" customFormat="1" ht="16.8" customHeight="1">
      <c r="A201" s="37"/>
      <c r="B201" s="42"/>
      <c r="C201" s="268" t="s">
        <v>585</v>
      </c>
      <c r="D201" s="268" t="s">
        <v>586</v>
      </c>
      <c r="E201" s="19" t="s">
        <v>94</v>
      </c>
      <c r="F201" s="269">
        <v>3.1819999999999999</v>
      </c>
      <c r="G201" s="37"/>
      <c r="H201" s="42"/>
    </row>
    <row r="202" spans="1:8" s="2" customFormat="1" ht="16.8" customHeight="1">
      <c r="A202" s="37"/>
      <c r="B202" s="42"/>
      <c r="C202" s="264" t="s">
        <v>107</v>
      </c>
      <c r="D202" s="265" t="s">
        <v>108</v>
      </c>
      <c r="E202" s="266" t="s">
        <v>94</v>
      </c>
      <c r="F202" s="267">
        <v>203.5</v>
      </c>
      <c r="G202" s="37"/>
      <c r="H202" s="42"/>
    </row>
    <row r="203" spans="1:8" s="2" customFormat="1" ht="16.8" customHeight="1">
      <c r="A203" s="37"/>
      <c r="B203" s="42"/>
      <c r="C203" s="268" t="s">
        <v>32</v>
      </c>
      <c r="D203" s="268" t="s">
        <v>1304</v>
      </c>
      <c r="E203" s="19" t="s">
        <v>32</v>
      </c>
      <c r="F203" s="269">
        <v>203.5</v>
      </c>
      <c r="G203" s="37"/>
      <c r="H203" s="42"/>
    </row>
    <row r="204" spans="1:8" s="2" customFormat="1" ht="16.8" customHeight="1">
      <c r="A204" s="37"/>
      <c r="B204" s="42"/>
      <c r="C204" s="270" t="s">
        <v>1229</v>
      </c>
      <c r="D204" s="37"/>
      <c r="E204" s="37"/>
      <c r="F204" s="37"/>
      <c r="G204" s="37"/>
      <c r="H204" s="42"/>
    </row>
    <row r="205" spans="1:8" s="2" customFormat="1" ht="16.8" customHeight="1">
      <c r="A205" s="37"/>
      <c r="B205" s="42"/>
      <c r="C205" s="268" t="s">
        <v>362</v>
      </c>
      <c r="D205" s="268" t="s">
        <v>1259</v>
      </c>
      <c r="E205" s="19" t="s">
        <v>94</v>
      </c>
      <c r="F205" s="269">
        <v>523.6</v>
      </c>
      <c r="G205" s="37"/>
      <c r="H205" s="42"/>
    </row>
    <row r="206" spans="1:8" s="2" customFormat="1" ht="16.8" customHeight="1">
      <c r="A206" s="37"/>
      <c r="B206" s="42"/>
      <c r="C206" s="268" t="s">
        <v>476</v>
      </c>
      <c r="D206" s="268" t="s">
        <v>1287</v>
      </c>
      <c r="E206" s="19" t="s">
        <v>94</v>
      </c>
      <c r="F206" s="269">
        <v>428.92</v>
      </c>
      <c r="G206" s="37"/>
      <c r="H206" s="42"/>
    </row>
    <row r="207" spans="1:8" s="2" customFormat="1" ht="16.8" customHeight="1">
      <c r="A207" s="37"/>
      <c r="B207" s="42"/>
      <c r="C207" s="268" t="s">
        <v>506</v>
      </c>
      <c r="D207" s="268" t="s">
        <v>1300</v>
      </c>
      <c r="E207" s="19" t="s">
        <v>94</v>
      </c>
      <c r="F207" s="269">
        <v>249.73</v>
      </c>
      <c r="G207" s="37"/>
      <c r="H207" s="42"/>
    </row>
    <row r="208" spans="1:8" s="2" customFormat="1" ht="20.399999999999999">
      <c r="A208" s="37"/>
      <c r="B208" s="42"/>
      <c r="C208" s="268" t="s">
        <v>565</v>
      </c>
      <c r="D208" s="268" t="s">
        <v>1301</v>
      </c>
      <c r="E208" s="19" t="s">
        <v>94</v>
      </c>
      <c r="F208" s="269">
        <v>249.73</v>
      </c>
      <c r="G208" s="37"/>
      <c r="H208" s="42"/>
    </row>
    <row r="209" spans="1:8" s="2" customFormat="1" ht="16.8" customHeight="1">
      <c r="A209" s="37"/>
      <c r="B209" s="42"/>
      <c r="C209" s="268" t="s">
        <v>928</v>
      </c>
      <c r="D209" s="268" t="s">
        <v>1261</v>
      </c>
      <c r="E209" s="19" t="s">
        <v>94</v>
      </c>
      <c r="F209" s="269">
        <v>523.6</v>
      </c>
      <c r="G209" s="37"/>
      <c r="H209" s="42"/>
    </row>
    <row r="210" spans="1:8" s="2" customFormat="1" ht="16.8" customHeight="1">
      <c r="A210" s="37"/>
      <c r="B210" s="42"/>
      <c r="C210" s="268" t="s">
        <v>999</v>
      </c>
      <c r="D210" s="268" t="s">
        <v>1289</v>
      </c>
      <c r="E210" s="19" t="s">
        <v>94</v>
      </c>
      <c r="F210" s="269">
        <v>487.1</v>
      </c>
      <c r="G210" s="37"/>
      <c r="H210" s="42"/>
    </row>
    <row r="211" spans="1:8" s="2" customFormat="1" ht="16.8" customHeight="1">
      <c r="A211" s="37"/>
      <c r="B211" s="42"/>
      <c r="C211" s="268" t="s">
        <v>570</v>
      </c>
      <c r="D211" s="268" t="s">
        <v>571</v>
      </c>
      <c r="E211" s="19" t="s">
        <v>94</v>
      </c>
      <c r="F211" s="269">
        <v>207.57</v>
      </c>
      <c r="G211" s="37"/>
      <c r="H211" s="42"/>
    </row>
    <row r="212" spans="1:8" s="2" customFormat="1" ht="16.8" customHeight="1">
      <c r="A212" s="37"/>
      <c r="B212" s="42"/>
      <c r="C212" s="264" t="s">
        <v>92</v>
      </c>
      <c r="D212" s="265" t="s">
        <v>93</v>
      </c>
      <c r="E212" s="266" t="s">
        <v>94</v>
      </c>
      <c r="F212" s="267">
        <v>49.43</v>
      </c>
      <c r="G212" s="37"/>
      <c r="H212" s="42"/>
    </row>
    <row r="213" spans="1:8" s="2" customFormat="1" ht="16.8" customHeight="1">
      <c r="A213" s="37"/>
      <c r="B213" s="42"/>
      <c r="C213" s="268" t="s">
        <v>32</v>
      </c>
      <c r="D213" s="268" t="s">
        <v>1305</v>
      </c>
      <c r="E213" s="19" t="s">
        <v>32</v>
      </c>
      <c r="F213" s="269">
        <v>49.43</v>
      </c>
      <c r="G213" s="37"/>
      <c r="H213" s="42"/>
    </row>
    <row r="214" spans="1:8" s="2" customFormat="1" ht="16.8" customHeight="1">
      <c r="A214" s="37"/>
      <c r="B214" s="42"/>
      <c r="C214" s="270" t="s">
        <v>1229</v>
      </c>
      <c r="D214" s="37"/>
      <c r="E214" s="37"/>
      <c r="F214" s="37"/>
      <c r="G214" s="37"/>
      <c r="H214" s="42"/>
    </row>
    <row r="215" spans="1:8" s="2" customFormat="1" ht="16.8" customHeight="1">
      <c r="A215" s="37"/>
      <c r="B215" s="42"/>
      <c r="C215" s="268" t="s">
        <v>362</v>
      </c>
      <c r="D215" s="268" t="s">
        <v>1259</v>
      </c>
      <c r="E215" s="19" t="s">
        <v>94</v>
      </c>
      <c r="F215" s="269">
        <v>523.6</v>
      </c>
      <c r="G215" s="37"/>
      <c r="H215" s="42"/>
    </row>
    <row r="216" spans="1:8" s="2" customFormat="1" ht="16.8" customHeight="1">
      <c r="A216" s="37"/>
      <c r="B216" s="42"/>
      <c r="C216" s="268" t="s">
        <v>481</v>
      </c>
      <c r="D216" s="268" t="s">
        <v>1306</v>
      </c>
      <c r="E216" s="19" t="s">
        <v>94</v>
      </c>
      <c r="F216" s="269">
        <v>49.43</v>
      </c>
      <c r="G216" s="37"/>
      <c r="H216" s="42"/>
    </row>
    <row r="217" spans="1:8" s="2" customFormat="1" ht="16.8" customHeight="1">
      <c r="A217" s="37"/>
      <c r="B217" s="42"/>
      <c r="C217" s="268" t="s">
        <v>496</v>
      </c>
      <c r="D217" s="268" t="s">
        <v>1307</v>
      </c>
      <c r="E217" s="19" t="s">
        <v>94</v>
      </c>
      <c r="F217" s="269">
        <v>49.43</v>
      </c>
      <c r="G217" s="37"/>
      <c r="H217" s="42"/>
    </row>
    <row r="218" spans="1:8" s="2" customFormat="1" ht="16.8" customHeight="1">
      <c r="A218" s="37"/>
      <c r="B218" s="42"/>
      <c r="C218" s="268" t="s">
        <v>515</v>
      </c>
      <c r="D218" s="268" t="s">
        <v>1308</v>
      </c>
      <c r="E218" s="19" t="s">
        <v>94</v>
      </c>
      <c r="F218" s="269">
        <v>165.13</v>
      </c>
      <c r="G218" s="37"/>
      <c r="H218" s="42"/>
    </row>
    <row r="219" spans="1:8" s="2" customFormat="1" ht="16.8" customHeight="1">
      <c r="A219" s="37"/>
      <c r="B219" s="42"/>
      <c r="C219" s="268" t="s">
        <v>520</v>
      </c>
      <c r="D219" s="268" t="s">
        <v>1309</v>
      </c>
      <c r="E219" s="19" t="s">
        <v>94</v>
      </c>
      <c r="F219" s="269">
        <v>165.13</v>
      </c>
      <c r="G219" s="37"/>
      <c r="H219" s="42"/>
    </row>
    <row r="220" spans="1:8" s="2" customFormat="1" ht="20.399999999999999">
      <c r="A220" s="37"/>
      <c r="B220" s="42"/>
      <c r="C220" s="268" t="s">
        <v>525</v>
      </c>
      <c r="D220" s="268" t="s">
        <v>1310</v>
      </c>
      <c r="E220" s="19" t="s">
        <v>94</v>
      </c>
      <c r="F220" s="269">
        <v>165.13</v>
      </c>
      <c r="G220" s="37"/>
      <c r="H220" s="42"/>
    </row>
    <row r="221" spans="1:8" s="2" customFormat="1" ht="16.8" customHeight="1">
      <c r="A221" s="37"/>
      <c r="B221" s="42"/>
      <c r="C221" s="268" t="s">
        <v>530</v>
      </c>
      <c r="D221" s="268" t="s">
        <v>1311</v>
      </c>
      <c r="E221" s="19" t="s">
        <v>94</v>
      </c>
      <c r="F221" s="269">
        <v>165.13</v>
      </c>
      <c r="G221" s="37"/>
      <c r="H221" s="42"/>
    </row>
    <row r="222" spans="1:8" s="2" customFormat="1" ht="16.8" customHeight="1">
      <c r="A222" s="37"/>
      <c r="B222" s="42"/>
      <c r="C222" s="268" t="s">
        <v>928</v>
      </c>
      <c r="D222" s="268" t="s">
        <v>1261</v>
      </c>
      <c r="E222" s="19" t="s">
        <v>94</v>
      </c>
      <c r="F222" s="269">
        <v>523.6</v>
      </c>
      <c r="G222" s="37"/>
      <c r="H222" s="42"/>
    </row>
    <row r="223" spans="1:8" s="2" customFormat="1" ht="16.8" customHeight="1">
      <c r="A223" s="37"/>
      <c r="B223" s="42"/>
      <c r="C223" s="268" t="s">
        <v>999</v>
      </c>
      <c r="D223" s="268" t="s">
        <v>1289</v>
      </c>
      <c r="E223" s="19" t="s">
        <v>94</v>
      </c>
      <c r="F223" s="269">
        <v>487.1</v>
      </c>
      <c r="G223" s="37"/>
      <c r="H223" s="42"/>
    </row>
    <row r="224" spans="1:8" s="2" customFormat="1" ht="16.8" customHeight="1">
      <c r="A224" s="37"/>
      <c r="B224" s="42"/>
      <c r="C224" s="264" t="s">
        <v>101</v>
      </c>
      <c r="D224" s="265" t="s">
        <v>102</v>
      </c>
      <c r="E224" s="266" t="s">
        <v>94</v>
      </c>
      <c r="F224" s="267">
        <v>37.39</v>
      </c>
      <c r="G224" s="37"/>
      <c r="H224" s="42"/>
    </row>
    <row r="225" spans="1:8" s="2" customFormat="1" ht="16.8" customHeight="1">
      <c r="A225" s="37"/>
      <c r="B225" s="42"/>
      <c r="C225" s="268" t="s">
        <v>32</v>
      </c>
      <c r="D225" s="268" t="s">
        <v>1242</v>
      </c>
      <c r="E225" s="19" t="s">
        <v>32</v>
      </c>
      <c r="F225" s="269">
        <v>37.39</v>
      </c>
      <c r="G225" s="37"/>
      <c r="H225" s="42"/>
    </row>
    <row r="226" spans="1:8" s="2" customFormat="1" ht="16.8" customHeight="1">
      <c r="A226" s="37"/>
      <c r="B226" s="42"/>
      <c r="C226" s="270" t="s">
        <v>1229</v>
      </c>
      <c r="D226" s="37"/>
      <c r="E226" s="37"/>
      <c r="F226" s="37"/>
      <c r="G226" s="37"/>
      <c r="H226" s="42"/>
    </row>
    <row r="227" spans="1:8" s="2" customFormat="1" ht="16.8" customHeight="1">
      <c r="A227" s="37"/>
      <c r="B227" s="42"/>
      <c r="C227" s="268" t="s">
        <v>515</v>
      </c>
      <c r="D227" s="268" t="s">
        <v>1308</v>
      </c>
      <c r="E227" s="19" t="s">
        <v>94</v>
      </c>
      <c r="F227" s="269">
        <v>165.13</v>
      </c>
      <c r="G227" s="37"/>
      <c r="H227" s="42"/>
    </row>
    <row r="228" spans="1:8" s="2" customFormat="1" ht="16.8" customHeight="1">
      <c r="A228" s="37"/>
      <c r="B228" s="42"/>
      <c r="C228" s="268" t="s">
        <v>520</v>
      </c>
      <c r="D228" s="268" t="s">
        <v>1309</v>
      </c>
      <c r="E228" s="19" t="s">
        <v>94</v>
      </c>
      <c r="F228" s="269">
        <v>165.13</v>
      </c>
      <c r="G228" s="37"/>
      <c r="H228" s="42"/>
    </row>
    <row r="229" spans="1:8" s="2" customFormat="1" ht="20.399999999999999">
      <c r="A229" s="37"/>
      <c r="B229" s="42"/>
      <c r="C229" s="268" t="s">
        <v>525</v>
      </c>
      <c r="D229" s="268" t="s">
        <v>1310</v>
      </c>
      <c r="E229" s="19" t="s">
        <v>94</v>
      </c>
      <c r="F229" s="269">
        <v>165.13</v>
      </c>
      <c r="G229" s="37"/>
      <c r="H229" s="42"/>
    </row>
    <row r="230" spans="1:8" s="2" customFormat="1" ht="16.8" customHeight="1">
      <c r="A230" s="37"/>
      <c r="B230" s="42"/>
      <c r="C230" s="268" t="s">
        <v>530</v>
      </c>
      <c r="D230" s="268" t="s">
        <v>1311</v>
      </c>
      <c r="E230" s="19" t="s">
        <v>94</v>
      </c>
      <c r="F230" s="269">
        <v>165.13</v>
      </c>
      <c r="G230" s="37"/>
      <c r="H230" s="42"/>
    </row>
    <row r="231" spans="1:8" s="2" customFormat="1" ht="16.8" customHeight="1">
      <c r="A231" s="37"/>
      <c r="B231" s="42"/>
      <c r="C231" s="264" t="s">
        <v>97</v>
      </c>
      <c r="D231" s="265" t="s">
        <v>98</v>
      </c>
      <c r="E231" s="266" t="s">
        <v>94</v>
      </c>
      <c r="F231" s="267">
        <v>78.31</v>
      </c>
      <c r="G231" s="37"/>
      <c r="H231" s="42"/>
    </row>
    <row r="232" spans="1:8" s="2" customFormat="1" ht="16.8" customHeight="1">
      <c r="A232" s="37"/>
      <c r="B232" s="42"/>
      <c r="C232" s="268" t="s">
        <v>32</v>
      </c>
      <c r="D232" s="268" t="s">
        <v>1312</v>
      </c>
      <c r="E232" s="19" t="s">
        <v>32</v>
      </c>
      <c r="F232" s="269">
        <v>78.31</v>
      </c>
      <c r="G232" s="37"/>
      <c r="H232" s="42"/>
    </row>
    <row r="233" spans="1:8" s="2" customFormat="1" ht="16.8" customHeight="1">
      <c r="A233" s="37"/>
      <c r="B233" s="42"/>
      <c r="C233" s="270" t="s">
        <v>1229</v>
      </c>
      <c r="D233" s="37"/>
      <c r="E233" s="37"/>
      <c r="F233" s="37"/>
      <c r="G233" s="37"/>
      <c r="H233" s="42"/>
    </row>
    <row r="234" spans="1:8" s="2" customFormat="1" ht="20.399999999999999">
      <c r="A234" s="37"/>
      <c r="B234" s="42"/>
      <c r="C234" s="268" t="s">
        <v>491</v>
      </c>
      <c r="D234" s="268" t="s">
        <v>1313</v>
      </c>
      <c r="E234" s="19" t="s">
        <v>94</v>
      </c>
      <c r="F234" s="269">
        <v>78.31</v>
      </c>
      <c r="G234" s="37"/>
      <c r="H234" s="42"/>
    </row>
    <row r="235" spans="1:8" s="2" customFormat="1" ht="16.8" customHeight="1">
      <c r="A235" s="37"/>
      <c r="B235" s="42"/>
      <c r="C235" s="268" t="s">
        <v>515</v>
      </c>
      <c r="D235" s="268" t="s">
        <v>1308</v>
      </c>
      <c r="E235" s="19" t="s">
        <v>94</v>
      </c>
      <c r="F235" s="269">
        <v>165.13</v>
      </c>
      <c r="G235" s="37"/>
      <c r="H235" s="42"/>
    </row>
    <row r="236" spans="1:8" s="2" customFormat="1" ht="16.8" customHeight="1">
      <c r="A236" s="37"/>
      <c r="B236" s="42"/>
      <c r="C236" s="268" t="s">
        <v>520</v>
      </c>
      <c r="D236" s="268" t="s">
        <v>1309</v>
      </c>
      <c r="E236" s="19" t="s">
        <v>94</v>
      </c>
      <c r="F236" s="269">
        <v>165.13</v>
      </c>
      <c r="G236" s="37"/>
      <c r="H236" s="42"/>
    </row>
    <row r="237" spans="1:8" s="2" customFormat="1" ht="20.399999999999999">
      <c r="A237" s="37"/>
      <c r="B237" s="42"/>
      <c r="C237" s="268" t="s">
        <v>525</v>
      </c>
      <c r="D237" s="268" t="s">
        <v>1310</v>
      </c>
      <c r="E237" s="19" t="s">
        <v>94</v>
      </c>
      <c r="F237" s="269">
        <v>165.13</v>
      </c>
      <c r="G237" s="37"/>
      <c r="H237" s="42"/>
    </row>
    <row r="238" spans="1:8" s="2" customFormat="1" ht="16.8" customHeight="1">
      <c r="A238" s="37"/>
      <c r="B238" s="42"/>
      <c r="C238" s="268" t="s">
        <v>530</v>
      </c>
      <c r="D238" s="268" t="s">
        <v>1311</v>
      </c>
      <c r="E238" s="19" t="s">
        <v>94</v>
      </c>
      <c r="F238" s="269">
        <v>165.13</v>
      </c>
      <c r="G238" s="37"/>
      <c r="H238" s="42"/>
    </row>
    <row r="239" spans="1:8" s="2" customFormat="1" ht="16.8" customHeight="1">
      <c r="A239" s="37"/>
      <c r="B239" s="42"/>
      <c r="C239" s="264" t="s">
        <v>139</v>
      </c>
      <c r="D239" s="265" t="s">
        <v>140</v>
      </c>
      <c r="E239" s="266" t="s">
        <v>141</v>
      </c>
      <c r="F239" s="267">
        <v>2</v>
      </c>
      <c r="G239" s="37"/>
      <c r="H239" s="42"/>
    </row>
    <row r="240" spans="1:8" s="2" customFormat="1" ht="16.8" customHeight="1">
      <c r="A240" s="37"/>
      <c r="B240" s="42"/>
      <c r="C240" s="268" t="s">
        <v>32</v>
      </c>
      <c r="D240" s="268" t="s">
        <v>608</v>
      </c>
      <c r="E240" s="19" t="s">
        <v>32</v>
      </c>
      <c r="F240" s="269">
        <v>2</v>
      </c>
      <c r="G240" s="37"/>
      <c r="H240" s="42"/>
    </row>
    <row r="241" spans="1:8" s="2" customFormat="1" ht="16.8" customHeight="1">
      <c r="A241" s="37"/>
      <c r="B241" s="42"/>
      <c r="C241" s="270" t="s">
        <v>1229</v>
      </c>
      <c r="D241" s="37"/>
      <c r="E241" s="37"/>
      <c r="F241" s="37"/>
      <c r="G241" s="37"/>
      <c r="H241" s="42"/>
    </row>
    <row r="242" spans="1:8" s="2" customFormat="1" ht="16.8" customHeight="1">
      <c r="A242" s="37"/>
      <c r="B242" s="42"/>
      <c r="C242" s="268" t="s">
        <v>460</v>
      </c>
      <c r="D242" s="268" t="s">
        <v>1314</v>
      </c>
      <c r="E242" s="19" t="s">
        <v>141</v>
      </c>
      <c r="F242" s="269">
        <v>2</v>
      </c>
      <c r="G242" s="37"/>
      <c r="H242" s="42"/>
    </row>
    <row r="243" spans="1:8" s="2" customFormat="1" ht="16.8" customHeight="1">
      <c r="A243" s="37"/>
      <c r="B243" s="42"/>
      <c r="C243" s="268" t="s">
        <v>603</v>
      </c>
      <c r="D243" s="268" t="s">
        <v>1315</v>
      </c>
      <c r="E243" s="19" t="s">
        <v>141</v>
      </c>
      <c r="F243" s="269">
        <v>4</v>
      </c>
      <c r="G243" s="37"/>
      <c r="H243" s="42"/>
    </row>
    <row r="244" spans="1:8" s="2" customFormat="1" ht="16.8" customHeight="1">
      <c r="A244" s="37"/>
      <c r="B244" s="42"/>
      <c r="C244" s="268" t="s">
        <v>614</v>
      </c>
      <c r="D244" s="268" t="s">
        <v>1316</v>
      </c>
      <c r="E244" s="19" t="s">
        <v>141</v>
      </c>
      <c r="F244" s="269">
        <v>2</v>
      </c>
      <c r="G244" s="37"/>
      <c r="H244" s="42"/>
    </row>
    <row r="245" spans="1:8" s="2" customFormat="1" ht="16.8" customHeight="1">
      <c r="A245" s="37"/>
      <c r="B245" s="42"/>
      <c r="C245" s="268" t="s">
        <v>635</v>
      </c>
      <c r="D245" s="268" t="s">
        <v>1317</v>
      </c>
      <c r="E245" s="19" t="s">
        <v>637</v>
      </c>
      <c r="F245" s="269">
        <v>2</v>
      </c>
      <c r="G245" s="37"/>
      <c r="H245" s="42"/>
    </row>
    <row r="246" spans="1:8" s="2" customFormat="1" ht="16.8" customHeight="1">
      <c r="A246" s="37"/>
      <c r="B246" s="42"/>
      <c r="C246" s="268" t="s">
        <v>641</v>
      </c>
      <c r="D246" s="268" t="s">
        <v>1318</v>
      </c>
      <c r="E246" s="19" t="s">
        <v>141</v>
      </c>
      <c r="F246" s="269">
        <v>2</v>
      </c>
      <c r="G246" s="37"/>
      <c r="H246" s="42"/>
    </row>
    <row r="247" spans="1:8" s="2" customFormat="1" ht="16.8" customHeight="1">
      <c r="A247" s="37"/>
      <c r="B247" s="42"/>
      <c r="C247" s="268" t="s">
        <v>650</v>
      </c>
      <c r="D247" s="268" t="s">
        <v>1319</v>
      </c>
      <c r="E247" s="19" t="s">
        <v>141</v>
      </c>
      <c r="F247" s="269">
        <v>2</v>
      </c>
      <c r="G247" s="37"/>
      <c r="H247" s="42"/>
    </row>
    <row r="248" spans="1:8" s="2" customFormat="1" ht="16.8" customHeight="1">
      <c r="A248" s="37"/>
      <c r="B248" s="42"/>
      <c r="C248" s="268" t="s">
        <v>659</v>
      </c>
      <c r="D248" s="268" t="s">
        <v>1320</v>
      </c>
      <c r="E248" s="19" t="s">
        <v>141</v>
      </c>
      <c r="F248" s="269">
        <v>2</v>
      </c>
      <c r="G248" s="37"/>
      <c r="H248" s="42"/>
    </row>
    <row r="249" spans="1:8" s="2" customFormat="1" ht="16.8" customHeight="1">
      <c r="A249" s="37"/>
      <c r="B249" s="42"/>
      <c r="C249" s="268" t="s">
        <v>668</v>
      </c>
      <c r="D249" s="268" t="s">
        <v>1321</v>
      </c>
      <c r="E249" s="19" t="s">
        <v>141</v>
      </c>
      <c r="F249" s="269">
        <v>2</v>
      </c>
      <c r="G249" s="37"/>
      <c r="H249" s="42"/>
    </row>
    <row r="250" spans="1:8" s="2" customFormat="1" ht="16.8" customHeight="1">
      <c r="A250" s="37"/>
      <c r="B250" s="42"/>
      <c r="C250" s="268" t="s">
        <v>682</v>
      </c>
      <c r="D250" s="268" t="s">
        <v>683</v>
      </c>
      <c r="E250" s="19" t="s">
        <v>141</v>
      </c>
      <c r="F250" s="269">
        <v>2</v>
      </c>
      <c r="G250" s="37"/>
      <c r="H250" s="42"/>
    </row>
    <row r="251" spans="1:8" s="2" customFormat="1" ht="16.8" customHeight="1">
      <c r="A251" s="37"/>
      <c r="B251" s="42"/>
      <c r="C251" s="264" t="s">
        <v>146</v>
      </c>
      <c r="D251" s="265" t="s">
        <v>147</v>
      </c>
      <c r="E251" s="266" t="s">
        <v>144</v>
      </c>
      <c r="F251" s="267">
        <v>18.68</v>
      </c>
      <c r="G251" s="37"/>
      <c r="H251" s="42"/>
    </row>
    <row r="252" spans="1:8" s="2" customFormat="1" ht="16.8" customHeight="1">
      <c r="A252" s="37"/>
      <c r="B252" s="42"/>
      <c r="C252" s="268" t="s">
        <v>32</v>
      </c>
      <c r="D252" s="268" t="s">
        <v>1322</v>
      </c>
      <c r="E252" s="19" t="s">
        <v>32</v>
      </c>
      <c r="F252" s="269">
        <v>18.68</v>
      </c>
      <c r="G252" s="37"/>
      <c r="H252" s="42"/>
    </row>
    <row r="253" spans="1:8" s="2" customFormat="1" ht="16.8" customHeight="1">
      <c r="A253" s="37"/>
      <c r="B253" s="42"/>
      <c r="C253" s="270" t="s">
        <v>1229</v>
      </c>
      <c r="D253" s="37"/>
      <c r="E253" s="37"/>
      <c r="F253" s="37"/>
      <c r="G253" s="37"/>
      <c r="H253" s="42"/>
    </row>
    <row r="254" spans="1:8" s="2" customFormat="1" ht="16.8" customHeight="1">
      <c r="A254" s="37"/>
      <c r="B254" s="42"/>
      <c r="C254" s="268" t="s">
        <v>591</v>
      </c>
      <c r="D254" s="268" t="s">
        <v>1323</v>
      </c>
      <c r="E254" s="19" t="s">
        <v>144</v>
      </c>
      <c r="F254" s="269">
        <v>18.68</v>
      </c>
      <c r="G254" s="37"/>
      <c r="H254" s="42"/>
    </row>
    <row r="255" spans="1:8" s="2" customFormat="1" ht="16.8" customHeight="1">
      <c r="A255" s="37"/>
      <c r="B255" s="42"/>
      <c r="C255" s="268" t="s">
        <v>630</v>
      </c>
      <c r="D255" s="268" t="s">
        <v>631</v>
      </c>
      <c r="E255" s="19" t="s">
        <v>144</v>
      </c>
      <c r="F255" s="269">
        <v>18.68</v>
      </c>
      <c r="G255" s="37"/>
      <c r="H255" s="42"/>
    </row>
    <row r="256" spans="1:8" s="2" customFormat="1" ht="16.8" customHeight="1">
      <c r="A256" s="37"/>
      <c r="B256" s="42"/>
      <c r="C256" s="264" t="s">
        <v>136</v>
      </c>
      <c r="D256" s="265" t="s">
        <v>137</v>
      </c>
      <c r="E256" s="266" t="s">
        <v>94</v>
      </c>
      <c r="F256" s="267">
        <v>175.3</v>
      </c>
      <c r="G256" s="37"/>
      <c r="H256" s="42"/>
    </row>
    <row r="257" spans="1:8" s="2" customFormat="1" ht="16.8" customHeight="1">
      <c r="A257" s="37"/>
      <c r="B257" s="42"/>
      <c r="C257" s="268" t="s">
        <v>32</v>
      </c>
      <c r="D257" s="268" t="s">
        <v>1324</v>
      </c>
      <c r="E257" s="19" t="s">
        <v>32</v>
      </c>
      <c r="F257" s="269">
        <v>175.3</v>
      </c>
      <c r="G257" s="37"/>
      <c r="H257" s="42"/>
    </row>
    <row r="258" spans="1:8" s="2" customFormat="1" ht="16.8" customHeight="1">
      <c r="A258" s="37"/>
      <c r="B258" s="42"/>
      <c r="C258" s="270" t="s">
        <v>1229</v>
      </c>
      <c r="D258" s="37"/>
      <c r="E258" s="37"/>
      <c r="F258" s="37"/>
      <c r="G258" s="37"/>
      <c r="H258" s="42"/>
    </row>
    <row r="259" spans="1:8" s="2" customFormat="1" ht="20.399999999999999">
      <c r="A259" s="37"/>
      <c r="B259" s="42"/>
      <c r="C259" s="268" t="s">
        <v>357</v>
      </c>
      <c r="D259" s="268" t="s">
        <v>1325</v>
      </c>
      <c r="E259" s="19" t="s">
        <v>94</v>
      </c>
      <c r="F259" s="269">
        <v>175.3</v>
      </c>
      <c r="G259" s="37"/>
      <c r="H259" s="42"/>
    </row>
    <row r="260" spans="1:8" s="2" customFormat="1" ht="16.8" customHeight="1">
      <c r="A260" s="37"/>
      <c r="B260" s="42"/>
      <c r="C260" s="268" t="s">
        <v>373</v>
      </c>
      <c r="D260" s="268" t="s">
        <v>1326</v>
      </c>
      <c r="E260" s="19" t="s">
        <v>94</v>
      </c>
      <c r="F260" s="269">
        <v>175.3</v>
      </c>
      <c r="G260" s="37"/>
      <c r="H260" s="42"/>
    </row>
    <row r="261" spans="1:8" s="2" customFormat="1" ht="16.8" customHeight="1">
      <c r="A261" s="37"/>
      <c r="B261" s="42"/>
      <c r="C261" s="268" t="s">
        <v>378</v>
      </c>
      <c r="D261" s="268" t="s">
        <v>1327</v>
      </c>
      <c r="E261" s="19" t="s">
        <v>94</v>
      </c>
      <c r="F261" s="269">
        <v>175.3</v>
      </c>
      <c r="G261" s="37"/>
      <c r="H261" s="42"/>
    </row>
    <row r="262" spans="1:8" s="2" customFormat="1" ht="16.8" customHeight="1">
      <c r="A262" s="37"/>
      <c r="B262" s="42"/>
      <c r="C262" s="268" t="s">
        <v>390</v>
      </c>
      <c r="D262" s="268" t="s">
        <v>1328</v>
      </c>
      <c r="E262" s="19" t="s">
        <v>94</v>
      </c>
      <c r="F262" s="269">
        <v>350.6</v>
      </c>
      <c r="G262" s="37"/>
      <c r="H262" s="42"/>
    </row>
    <row r="263" spans="1:8" s="2" customFormat="1" ht="16.8" customHeight="1">
      <c r="A263" s="37"/>
      <c r="B263" s="42"/>
      <c r="C263" s="268" t="s">
        <v>397</v>
      </c>
      <c r="D263" s="268" t="s">
        <v>1329</v>
      </c>
      <c r="E263" s="19" t="s">
        <v>94</v>
      </c>
      <c r="F263" s="269">
        <v>525.9</v>
      </c>
      <c r="G263" s="37"/>
      <c r="H263" s="42"/>
    </row>
    <row r="264" spans="1:8" s="2" customFormat="1" ht="20.399999999999999">
      <c r="A264" s="37"/>
      <c r="B264" s="42"/>
      <c r="C264" s="268" t="s">
        <v>404</v>
      </c>
      <c r="D264" s="268" t="s">
        <v>1330</v>
      </c>
      <c r="E264" s="19" t="s">
        <v>94</v>
      </c>
      <c r="F264" s="269">
        <v>175.3</v>
      </c>
      <c r="G264" s="37"/>
      <c r="H264" s="42"/>
    </row>
    <row r="265" spans="1:8" s="2" customFormat="1" ht="16.8" customHeight="1">
      <c r="A265" s="37"/>
      <c r="B265" s="42"/>
      <c r="C265" s="268" t="s">
        <v>409</v>
      </c>
      <c r="D265" s="268" t="s">
        <v>1331</v>
      </c>
      <c r="E265" s="19" t="s">
        <v>94</v>
      </c>
      <c r="F265" s="269">
        <v>175.3</v>
      </c>
      <c r="G265" s="37"/>
      <c r="H265" s="42"/>
    </row>
    <row r="266" spans="1:8" s="2" customFormat="1" ht="16.8" customHeight="1">
      <c r="A266" s="37"/>
      <c r="B266" s="42"/>
      <c r="C266" s="268" t="s">
        <v>420</v>
      </c>
      <c r="D266" s="268" t="s">
        <v>1332</v>
      </c>
      <c r="E266" s="19" t="s">
        <v>94</v>
      </c>
      <c r="F266" s="269">
        <v>175.3</v>
      </c>
      <c r="G266" s="37"/>
      <c r="H266" s="42"/>
    </row>
    <row r="267" spans="1:8" s="2" customFormat="1" ht="20.399999999999999">
      <c r="A267" s="37"/>
      <c r="B267" s="42"/>
      <c r="C267" s="268" t="s">
        <v>426</v>
      </c>
      <c r="D267" s="268" t="s">
        <v>1333</v>
      </c>
      <c r="E267" s="19" t="s">
        <v>94</v>
      </c>
      <c r="F267" s="269">
        <v>175.3</v>
      </c>
      <c r="G267" s="37"/>
      <c r="H267" s="42"/>
    </row>
    <row r="268" spans="1:8" s="2" customFormat="1" ht="16.8" customHeight="1">
      <c r="A268" s="37"/>
      <c r="B268" s="42"/>
      <c r="C268" s="268" t="s">
        <v>431</v>
      </c>
      <c r="D268" s="268" t="s">
        <v>1334</v>
      </c>
      <c r="E268" s="19" t="s">
        <v>313</v>
      </c>
      <c r="F268" s="269">
        <v>18.408000000000001</v>
      </c>
      <c r="G268" s="37"/>
      <c r="H268" s="42"/>
    </row>
    <row r="269" spans="1:8" s="2" customFormat="1" ht="16.8" customHeight="1">
      <c r="A269" s="37"/>
      <c r="B269" s="42"/>
      <c r="C269" s="264" t="s">
        <v>1335</v>
      </c>
      <c r="D269" s="265" t="s">
        <v>1336</v>
      </c>
      <c r="E269" s="266" t="s">
        <v>144</v>
      </c>
      <c r="F269" s="267">
        <v>13.73</v>
      </c>
      <c r="G269" s="37"/>
      <c r="H269" s="42"/>
    </row>
    <row r="270" spans="1:8" s="2" customFormat="1" ht="16.8" customHeight="1">
      <c r="A270" s="37"/>
      <c r="B270" s="42"/>
      <c r="C270" s="268" t="s">
        <v>32</v>
      </c>
      <c r="D270" s="268" t="s">
        <v>1254</v>
      </c>
      <c r="E270" s="19" t="s">
        <v>32</v>
      </c>
      <c r="F270" s="269">
        <v>13.73</v>
      </c>
      <c r="G270" s="37"/>
      <c r="H270" s="42"/>
    </row>
    <row r="271" spans="1:8" s="2" customFormat="1" ht="7.35" customHeight="1">
      <c r="A271" s="37"/>
      <c r="B271" s="131"/>
      <c r="C271" s="132"/>
      <c r="D271" s="132"/>
      <c r="E271" s="132"/>
      <c r="F271" s="132"/>
      <c r="G271" s="132"/>
      <c r="H271" s="42"/>
    </row>
    <row r="272" spans="1:8" s="2" customFormat="1">
      <c r="A272" s="37"/>
      <c r="B272" s="37"/>
      <c r="C272" s="37"/>
      <c r="D272" s="37"/>
      <c r="E272" s="37"/>
      <c r="F272" s="37"/>
      <c r="G272" s="37"/>
      <c r="H272" s="37"/>
    </row>
  </sheetData>
  <sheetProtection algorithmName="SHA-512" hashValue="bTaZpeKmkodnoxBIaAsLqwoL5YoTnRsYghy9NbHFVv88uXkKnvneKjam3IqNFL78LwhIeXJTFCUTUBAjRMA8Mg==" saltValue="uCdB6J3Hn7NCaaM9rdZE24VHTGi3/9H0mdU8At6xk9PF2dJNuzkfVBYZ7TXjLDK4V94CSCt/UWOhqcuX7ippZ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scale="81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71" customWidth="1"/>
    <col min="2" max="2" width="1.7109375" style="271" customWidth="1"/>
    <col min="3" max="4" width="5" style="271" customWidth="1"/>
    <col min="5" max="5" width="11.7109375" style="271" customWidth="1"/>
    <col min="6" max="6" width="9.140625" style="271" customWidth="1"/>
    <col min="7" max="7" width="5" style="271" customWidth="1"/>
    <col min="8" max="8" width="77.85546875" style="271" customWidth="1"/>
    <col min="9" max="10" width="20" style="271" customWidth="1"/>
    <col min="11" max="11" width="1.7109375" style="271" customWidth="1"/>
  </cols>
  <sheetData>
    <row r="1" spans="2:11" s="1" customFormat="1" ht="37.5" customHeight="1"/>
    <row r="2" spans="2:11" s="1" customFormat="1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pans="2:11" s="17" customFormat="1" ht="45" customHeight="1">
      <c r="B3" s="275"/>
      <c r="C3" s="408" t="s">
        <v>1337</v>
      </c>
      <c r="D3" s="408"/>
      <c r="E3" s="408"/>
      <c r="F3" s="408"/>
      <c r="G3" s="408"/>
      <c r="H3" s="408"/>
      <c r="I3" s="408"/>
      <c r="J3" s="408"/>
      <c r="K3" s="276"/>
    </row>
    <row r="4" spans="2:11" s="1" customFormat="1" ht="25.5" customHeight="1">
      <c r="B4" s="277"/>
      <c r="C4" s="409" t="s">
        <v>1338</v>
      </c>
      <c r="D4" s="409"/>
      <c r="E4" s="409"/>
      <c r="F4" s="409"/>
      <c r="G4" s="409"/>
      <c r="H4" s="409"/>
      <c r="I4" s="409"/>
      <c r="J4" s="409"/>
      <c r="K4" s="278"/>
    </row>
    <row r="5" spans="2:11" s="1" customFormat="1" ht="5.25" customHeight="1">
      <c r="B5" s="277"/>
      <c r="C5" s="279"/>
      <c r="D5" s="279"/>
      <c r="E5" s="279"/>
      <c r="F5" s="279"/>
      <c r="G5" s="279"/>
      <c r="H5" s="279"/>
      <c r="I5" s="279"/>
      <c r="J5" s="279"/>
      <c r="K5" s="278"/>
    </row>
    <row r="6" spans="2:11" s="1" customFormat="1" ht="15" customHeight="1">
      <c r="B6" s="277"/>
      <c r="C6" s="407" t="s">
        <v>1339</v>
      </c>
      <c r="D6" s="407"/>
      <c r="E6" s="407"/>
      <c r="F6" s="407"/>
      <c r="G6" s="407"/>
      <c r="H6" s="407"/>
      <c r="I6" s="407"/>
      <c r="J6" s="407"/>
      <c r="K6" s="278"/>
    </row>
    <row r="7" spans="2:11" s="1" customFormat="1" ht="15" customHeight="1">
      <c r="B7" s="281"/>
      <c r="C7" s="407" t="s">
        <v>1340</v>
      </c>
      <c r="D7" s="407"/>
      <c r="E7" s="407"/>
      <c r="F7" s="407"/>
      <c r="G7" s="407"/>
      <c r="H7" s="407"/>
      <c r="I7" s="407"/>
      <c r="J7" s="407"/>
      <c r="K7" s="278"/>
    </row>
    <row r="8" spans="2:11" s="1" customFormat="1" ht="12.75" customHeight="1">
      <c r="B8" s="281"/>
      <c r="C8" s="280"/>
      <c r="D8" s="280"/>
      <c r="E8" s="280"/>
      <c r="F8" s="280"/>
      <c r="G8" s="280"/>
      <c r="H8" s="280"/>
      <c r="I8" s="280"/>
      <c r="J8" s="280"/>
      <c r="K8" s="278"/>
    </row>
    <row r="9" spans="2:11" s="1" customFormat="1" ht="15" customHeight="1">
      <c r="B9" s="281"/>
      <c r="C9" s="407" t="s">
        <v>1341</v>
      </c>
      <c r="D9" s="407"/>
      <c r="E9" s="407"/>
      <c r="F9" s="407"/>
      <c r="G9" s="407"/>
      <c r="H9" s="407"/>
      <c r="I9" s="407"/>
      <c r="J9" s="407"/>
      <c r="K9" s="278"/>
    </row>
    <row r="10" spans="2:11" s="1" customFormat="1" ht="15" customHeight="1">
      <c r="B10" s="281"/>
      <c r="C10" s="280"/>
      <c r="D10" s="407" t="s">
        <v>1342</v>
      </c>
      <c r="E10" s="407"/>
      <c r="F10" s="407"/>
      <c r="G10" s="407"/>
      <c r="H10" s="407"/>
      <c r="I10" s="407"/>
      <c r="J10" s="407"/>
      <c r="K10" s="278"/>
    </row>
    <row r="11" spans="2:11" s="1" customFormat="1" ht="15" customHeight="1">
      <c r="B11" s="281"/>
      <c r="C11" s="282"/>
      <c r="D11" s="407" t="s">
        <v>1343</v>
      </c>
      <c r="E11" s="407"/>
      <c r="F11" s="407"/>
      <c r="G11" s="407"/>
      <c r="H11" s="407"/>
      <c r="I11" s="407"/>
      <c r="J11" s="407"/>
      <c r="K11" s="278"/>
    </row>
    <row r="12" spans="2:11" s="1" customFormat="1" ht="15" customHeight="1">
      <c r="B12" s="281"/>
      <c r="C12" s="282"/>
      <c r="D12" s="280"/>
      <c r="E12" s="280"/>
      <c r="F12" s="280"/>
      <c r="G12" s="280"/>
      <c r="H12" s="280"/>
      <c r="I12" s="280"/>
      <c r="J12" s="280"/>
      <c r="K12" s="278"/>
    </row>
    <row r="13" spans="2:11" s="1" customFormat="1" ht="15" customHeight="1">
      <c r="B13" s="281"/>
      <c r="C13" s="282"/>
      <c r="D13" s="283" t="s">
        <v>1344</v>
      </c>
      <c r="E13" s="280"/>
      <c r="F13" s="280"/>
      <c r="G13" s="280"/>
      <c r="H13" s="280"/>
      <c r="I13" s="280"/>
      <c r="J13" s="280"/>
      <c r="K13" s="278"/>
    </row>
    <row r="14" spans="2:11" s="1" customFormat="1" ht="12.75" customHeight="1">
      <c r="B14" s="281"/>
      <c r="C14" s="282"/>
      <c r="D14" s="282"/>
      <c r="E14" s="282"/>
      <c r="F14" s="282"/>
      <c r="G14" s="282"/>
      <c r="H14" s="282"/>
      <c r="I14" s="282"/>
      <c r="J14" s="282"/>
      <c r="K14" s="278"/>
    </row>
    <row r="15" spans="2:11" s="1" customFormat="1" ht="15" customHeight="1">
      <c r="B15" s="281"/>
      <c r="C15" s="282"/>
      <c r="D15" s="407" t="s">
        <v>1345</v>
      </c>
      <c r="E15" s="407"/>
      <c r="F15" s="407"/>
      <c r="G15" s="407"/>
      <c r="H15" s="407"/>
      <c r="I15" s="407"/>
      <c r="J15" s="407"/>
      <c r="K15" s="278"/>
    </row>
    <row r="16" spans="2:11" s="1" customFormat="1" ht="15" customHeight="1">
      <c r="B16" s="281"/>
      <c r="C16" s="282"/>
      <c r="D16" s="407" t="s">
        <v>1346</v>
      </c>
      <c r="E16" s="407"/>
      <c r="F16" s="407"/>
      <c r="G16" s="407"/>
      <c r="H16" s="407"/>
      <c r="I16" s="407"/>
      <c r="J16" s="407"/>
      <c r="K16" s="278"/>
    </row>
    <row r="17" spans="2:11" s="1" customFormat="1" ht="15" customHeight="1">
      <c r="B17" s="281"/>
      <c r="C17" s="282"/>
      <c r="D17" s="407" t="s">
        <v>1347</v>
      </c>
      <c r="E17" s="407"/>
      <c r="F17" s="407"/>
      <c r="G17" s="407"/>
      <c r="H17" s="407"/>
      <c r="I17" s="407"/>
      <c r="J17" s="407"/>
      <c r="K17" s="278"/>
    </row>
    <row r="18" spans="2:11" s="1" customFormat="1" ht="15" customHeight="1">
      <c r="B18" s="281"/>
      <c r="C18" s="282"/>
      <c r="D18" s="282"/>
      <c r="E18" s="284" t="s">
        <v>85</v>
      </c>
      <c r="F18" s="407" t="s">
        <v>1348</v>
      </c>
      <c r="G18" s="407"/>
      <c r="H18" s="407"/>
      <c r="I18" s="407"/>
      <c r="J18" s="407"/>
      <c r="K18" s="278"/>
    </row>
    <row r="19" spans="2:11" s="1" customFormat="1" ht="15" customHeight="1">
      <c r="B19" s="281"/>
      <c r="C19" s="282"/>
      <c r="D19" s="282"/>
      <c r="E19" s="284" t="s">
        <v>1349</v>
      </c>
      <c r="F19" s="407" t="s">
        <v>1350</v>
      </c>
      <c r="G19" s="407"/>
      <c r="H19" s="407"/>
      <c r="I19" s="407"/>
      <c r="J19" s="407"/>
      <c r="K19" s="278"/>
    </row>
    <row r="20" spans="2:11" s="1" customFormat="1" ht="15" customHeight="1">
      <c r="B20" s="281"/>
      <c r="C20" s="282"/>
      <c r="D20" s="282"/>
      <c r="E20" s="284" t="s">
        <v>1351</v>
      </c>
      <c r="F20" s="407" t="s">
        <v>1352</v>
      </c>
      <c r="G20" s="407"/>
      <c r="H20" s="407"/>
      <c r="I20" s="407"/>
      <c r="J20" s="407"/>
      <c r="K20" s="278"/>
    </row>
    <row r="21" spans="2:11" s="1" customFormat="1" ht="15" customHeight="1">
      <c r="B21" s="281"/>
      <c r="C21" s="282"/>
      <c r="D21" s="282"/>
      <c r="E21" s="284" t="s">
        <v>89</v>
      </c>
      <c r="F21" s="407" t="s">
        <v>90</v>
      </c>
      <c r="G21" s="407"/>
      <c r="H21" s="407"/>
      <c r="I21" s="407"/>
      <c r="J21" s="407"/>
      <c r="K21" s="278"/>
    </row>
    <row r="22" spans="2:11" s="1" customFormat="1" ht="15" customHeight="1">
      <c r="B22" s="281"/>
      <c r="C22" s="282"/>
      <c r="D22" s="282"/>
      <c r="E22" s="284" t="s">
        <v>1353</v>
      </c>
      <c r="F22" s="407" t="s">
        <v>1354</v>
      </c>
      <c r="G22" s="407"/>
      <c r="H22" s="407"/>
      <c r="I22" s="407"/>
      <c r="J22" s="407"/>
      <c r="K22" s="278"/>
    </row>
    <row r="23" spans="2:11" s="1" customFormat="1" ht="15" customHeight="1">
      <c r="B23" s="281"/>
      <c r="C23" s="282"/>
      <c r="D23" s="282"/>
      <c r="E23" s="284" t="s">
        <v>1355</v>
      </c>
      <c r="F23" s="407" t="s">
        <v>1356</v>
      </c>
      <c r="G23" s="407"/>
      <c r="H23" s="407"/>
      <c r="I23" s="407"/>
      <c r="J23" s="407"/>
      <c r="K23" s="278"/>
    </row>
    <row r="24" spans="2:11" s="1" customFormat="1" ht="12.75" customHeight="1">
      <c r="B24" s="281"/>
      <c r="C24" s="282"/>
      <c r="D24" s="282"/>
      <c r="E24" s="282"/>
      <c r="F24" s="282"/>
      <c r="G24" s="282"/>
      <c r="H24" s="282"/>
      <c r="I24" s="282"/>
      <c r="J24" s="282"/>
      <c r="K24" s="278"/>
    </row>
    <row r="25" spans="2:11" s="1" customFormat="1" ht="15" customHeight="1">
      <c r="B25" s="281"/>
      <c r="C25" s="407" t="s">
        <v>1357</v>
      </c>
      <c r="D25" s="407"/>
      <c r="E25" s="407"/>
      <c r="F25" s="407"/>
      <c r="G25" s="407"/>
      <c r="H25" s="407"/>
      <c r="I25" s="407"/>
      <c r="J25" s="407"/>
      <c r="K25" s="278"/>
    </row>
    <row r="26" spans="2:11" s="1" customFormat="1" ht="15" customHeight="1">
      <c r="B26" s="281"/>
      <c r="C26" s="407" t="s">
        <v>1358</v>
      </c>
      <c r="D26" s="407"/>
      <c r="E26" s="407"/>
      <c r="F26" s="407"/>
      <c r="G26" s="407"/>
      <c r="H26" s="407"/>
      <c r="I26" s="407"/>
      <c r="J26" s="407"/>
      <c r="K26" s="278"/>
    </row>
    <row r="27" spans="2:11" s="1" customFormat="1" ht="15" customHeight="1">
      <c r="B27" s="281"/>
      <c r="C27" s="280"/>
      <c r="D27" s="407" t="s">
        <v>1359</v>
      </c>
      <c r="E27" s="407"/>
      <c r="F27" s="407"/>
      <c r="G27" s="407"/>
      <c r="H27" s="407"/>
      <c r="I27" s="407"/>
      <c r="J27" s="407"/>
      <c r="K27" s="278"/>
    </row>
    <row r="28" spans="2:11" s="1" customFormat="1" ht="15" customHeight="1">
      <c r="B28" s="281"/>
      <c r="C28" s="282"/>
      <c r="D28" s="407" t="s">
        <v>1360</v>
      </c>
      <c r="E28" s="407"/>
      <c r="F28" s="407"/>
      <c r="G28" s="407"/>
      <c r="H28" s="407"/>
      <c r="I28" s="407"/>
      <c r="J28" s="407"/>
      <c r="K28" s="278"/>
    </row>
    <row r="29" spans="2:11" s="1" customFormat="1" ht="12.75" customHeight="1">
      <c r="B29" s="281"/>
      <c r="C29" s="282"/>
      <c r="D29" s="282"/>
      <c r="E29" s="282"/>
      <c r="F29" s="282"/>
      <c r="G29" s="282"/>
      <c r="H29" s="282"/>
      <c r="I29" s="282"/>
      <c r="J29" s="282"/>
      <c r="K29" s="278"/>
    </row>
    <row r="30" spans="2:11" s="1" customFormat="1" ht="15" customHeight="1">
      <c r="B30" s="281"/>
      <c r="C30" s="282"/>
      <c r="D30" s="407" t="s">
        <v>1361</v>
      </c>
      <c r="E30" s="407"/>
      <c r="F30" s="407"/>
      <c r="G30" s="407"/>
      <c r="H30" s="407"/>
      <c r="I30" s="407"/>
      <c r="J30" s="407"/>
      <c r="K30" s="278"/>
    </row>
    <row r="31" spans="2:11" s="1" customFormat="1" ht="15" customHeight="1">
      <c r="B31" s="281"/>
      <c r="C31" s="282"/>
      <c r="D31" s="407" t="s">
        <v>1362</v>
      </c>
      <c r="E31" s="407"/>
      <c r="F31" s="407"/>
      <c r="G31" s="407"/>
      <c r="H31" s="407"/>
      <c r="I31" s="407"/>
      <c r="J31" s="407"/>
      <c r="K31" s="278"/>
    </row>
    <row r="32" spans="2:11" s="1" customFormat="1" ht="12.75" customHeight="1">
      <c r="B32" s="281"/>
      <c r="C32" s="282"/>
      <c r="D32" s="282"/>
      <c r="E32" s="282"/>
      <c r="F32" s="282"/>
      <c r="G32" s="282"/>
      <c r="H32" s="282"/>
      <c r="I32" s="282"/>
      <c r="J32" s="282"/>
      <c r="K32" s="278"/>
    </row>
    <row r="33" spans="2:11" s="1" customFormat="1" ht="15" customHeight="1">
      <c r="B33" s="281"/>
      <c r="C33" s="282"/>
      <c r="D33" s="407" t="s">
        <v>1363</v>
      </c>
      <c r="E33" s="407"/>
      <c r="F33" s="407"/>
      <c r="G33" s="407"/>
      <c r="H33" s="407"/>
      <c r="I33" s="407"/>
      <c r="J33" s="407"/>
      <c r="K33" s="278"/>
    </row>
    <row r="34" spans="2:11" s="1" customFormat="1" ht="15" customHeight="1">
      <c r="B34" s="281"/>
      <c r="C34" s="282"/>
      <c r="D34" s="407" t="s">
        <v>1364</v>
      </c>
      <c r="E34" s="407"/>
      <c r="F34" s="407"/>
      <c r="G34" s="407"/>
      <c r="H34" s="407"/>
      <c r="I34" s="407"/>
      <c r="J34" s="407"/>
      <c r="K34" s="278"/>
    </row>
    <row r="35" spans="2:11" s="1" customFormat="1" ht="15" customHeight="1">
      <c r="B35" s="281"/>
      <c r="C35" s="282"/>
      <c r="D35" s="407" t="s">
        <v>1365</v>
      </c>
      <c r="E35" s="407"/>
      <c r="F35" s="407"/>
      <c r="G35" s="407"/>
      <c r="H35" s="407"/>
      <c r="I35" s="407"/>
      <c r="J35" s="407"/>
      <c r="K35" s="278"/>
    </row>
    <row r="36" spans="2:11" s="1" customFormat="1" ht="15" customHeight="1">
      <c r="B36" s="281"/>
      <c r="C36" s="282"/>
      <c r="D36" s="280"/>
      <c r="E36" s="283" t="s">
        <v>219</v>
      </c>
      <c r="F36" s="280"/>
      <c r="G36" s="407" t="s">
        <v>1366</v>
      </c>
      <c r="H36" s="407"/>
      <c r="I36" s="407"/>
      <c r="J36" s="407"/>
      <c r="K36" s="278"/>
    </row>
    <row r="37" spans="2:11" s="1" customFormat="1" ht="30.75" customHeight="1">
      <c r="B37" s="281"/>
      <c r="C37" s="282"/>
      <c r="D37" s="280"/>
      <c r="E37" s="283" t="s">
        <v>1367</v>
      </c>
      <c r="F37" s="280"/>
      <c r="G37" s="407" t="s">
        <v>1368</v>
      </c>
      <c r="H37" s="407"/>
      <c r="I37" s="407"/>
      <c r="J37" s="407"/>
      <c r="K37" s="278"/>
    </row>
    <row r="38" spans="2:11" s="1" customFormat="1" ht="15" customHeight="1">
      <c r="B38" s="281"/>
      <c r="C38" s="282"/>
      <c r="D38" s="280"/>
      <c r="E38" s="283" t="s">
        <v>59</v>
      </c>
      <c r="F38" s="280"/>
      <c r="G38" s="407" t="s">
        <v>1369</v>
      </c>
      <c r="H38" s="407"/>
      <c r="I38" s="407"/>
      <c r="J38" s="407"/>
      <c r="K38" s="278"/>
    </row>
    <row r="39" spans="2:11" s="1" customFormat="1" ht="15" customHeight="1">
      <c r="B39" s="281"/>
      <c r="C39" s="282"/>
      <c r="D39" s="280"/>
      <c r="E39" s="283" t="s">
        <v>60</v>
      </c>
      <c r="F39" s="280"/>
      <c r="G39" s="407" t="s">
        <v>1370</v>
      </c>
      <c r="H39" s="407"/>
      <c r="I39" s="407"/>
      <c r="J39" s="407"/>
      <c r="K39" s="278"/>
    </row>
    <row r="40" spans="2:11" s="1" customFormat="1" ht="15" customHeight="1">
      <c r="B40" s="281"/>
      <c r="C40" s="282"/>
      <c r="D40" s="280"/>
      <c r="E40" s="283" t="s">
        <v>220</v>
      </c>
      <c r="F40" s="280"/>
      <c r="G40" s="407" t="s">
        <v>1371</v>
      </c>
      <c r="H40" s="407"/>
      <c r="I40" s="407"/>
      <c r="J40" s="407"/>
      <c r="K40" s="278"/>
    </row>
    <row r="41" spans="2:11" s="1" customFormat="1" ht="15" customHeight="1">
      <c r="B41" s="281"/>
      <c r="C41" s="282"/>
      <c r="D41" s="280"/>
      <c r="E41" s="283" t="s">
        <v>221</v>
      </c>
      <c r="F41" s="280"/>
      <c r="G41" s="407" t="s">
        <v>1372</v>
      </c>
      <c r="H41" s="407"/>
      <c r="I41" s="407"/>
      <c r="J41" s="407"/>
      <c r="K41" s="278"/>
    </row>
    <row r="42" spans="2:11" s="1" customFormat="1" ht="15" customHeight="1">
      <c r="B42" s="281"/>
      <c r="C42" s="282"/>
      <c r="D42" s="280"/>
      <c r="E42" s="283" t="s">
        <v>1373</v>
      </c>
      <c r="F42" s="280"/>
      <c r="G42" s="407" t="s">
        <v>1374</v>
      </c>
      <c r="H42" s="407"/>
      <c r="I42" s="407"/>
      <c r="J42" s="407"/>
      <c r="K42" s="278"/>
    </row>
    <row r="43" spans="2:11" s="1" customFormat="1" ht="15" customHeight="1">
      <c r="B43" s="281"/>
      <c r="C43" s="282"/>
      <c r="D43" s="280"/>
      <c r="E43" s="283"/>
      <c r="F43" s="280"/>
      <c r="G43" s="407" t="s">
        <v>1375</v>
      </c>
      <c r="H43" s="407"/>
      <c r="I43" s="407"/>
      <c r="J43" s="407"/>
      <c r="K43" s="278"/>
    </row>
    <row r="44" spans="2:11" s="1" customFormat="1" ht="15" customHeight="1">
      <c r="B44" s="281"/>
      <c r="C44" s="282"/>
      <c r="D44" s="280"/>
      <c r="E44" s="283" t="s">
        <v>1376</v>
      </c>
      <c r="F44" s="280"/>
      <c r="G44" s="407" t="s">
        <v>1377</v>
      </c>
      <c r="H44" s="407"/>
      <c r="I44" s="407"/>
      <c r="J44" s="407"/>
      <c r="K44" s="278"/>
    </row>
    <row r="45" spans="2:11" s="1" customFormat="1" ht="15" customHeight="1">
      <c r="B45" s="281"/>
      <c r="C45" s="282"/>
      <c r="D45" s="280"/>
      <c r="E45" s="283" t="s">
        <v>223</v>
      </c>
      <c r="F45" s="280"/>
      <c r="G45" s="407" t="s">
        <v>1378</v>
      </c>
      <c r="H45" s="407"/>
      <c r="I45" s="407"/>
      <c r="J45" s="407"/>
      <c r="K45" s="278"/>
    </row>
    <row r="46" spans="2:11" s="1" customFormat="1" ht="12.75" customHeight="1">
      <c r="B46" s="281"/>
      <c r="C46" s="282"/>
      <c r="D46" s="280"/>
      <c r="E46" s="280"/>
      <c r="F46" s="280"/>
      <c r="G46" s="280"/>
      <c r="H46" s="280"/>
      <c r="I46" s="280"/>
      <c r="J46" s="280"/>
      <c r="K46" s="278"/>
    </row>
    <row r="47" spans="2:11" s="1" customFormat="1" ht="15" customHeight="1">
      <c r="B47" s="281"/>
      <c r="C47" s="282"/>
      <c r="D47" s="407" t="s">
        <v>1379</v>
      </c>
      <c r="E47" s="407"/>
      <c r="F47" s="407"/>
      <c r="G47" s="407"/>
      <c r="H47" s="407"/>
      <c r="I47" s="407"/>
      <c r="J47" s="407"/>
      <c r="K47" s="278"/>
    </row>
    <row r="48" spans="2:11" s="1" customFormat="1" ht="15" customHeight="1">
      <c r="B48" s="281"/>
      <c r="C48" s="282"/>
      <c r="D48" s="282"/>
      <c r="E48" s="407" t="s">
        <v>1380</v>
      </c>
      <c r="F48" s="407"/>
      <c r="G48" s="407"/>
      <c r="H48" s="407"/>
      <c r="I48" s="407"/>
      <c r="J48" s="407"/>
      <c r="K48" s="278"/>
    </row>
    <row r="49" spans="2:11" s="1" customFormat="1" ht="15" customHeight="1">
      <c r="B49" s="281"/>
      <c r="C49" s="282"/>
      <c r="D49" s="282"/>
      <c r="E49" s="407" t="s">
        <v>1381</v>
      </c>
      <c r="F49" s="407"/>
      <c r="G49" s="407"/>
      <c r="H49" s="407"/>
      <c r="I49" s="407"/>
      <c r="J49" s="407"/>
      <c r="K49" s="278"/>
    </row>
    <row r="50" spans="2:11" s="1" customFormat="1" ht="15" customHeight="1">
      <c r="B50" s="281"/>
      <c r="C50" s="282"/>
      <c r="D50" s="282"/>
      <c r="E50" s="407" t="s">
        <v>1382</v>
      </c>
      <c r="F50" s="407"/>
      <c r="G50" s="407"/>
      <c r="H50" s="407"/>
      <c r="I50" s="407"/>
      <c r="J50" s="407"/>
      <c r="K50" s="278"/>
    </row>
    <row r="51" spans="2:11" s="1" customFormat="1" ht="15" customHeight="1">
      <c r="B51" s="281"/>
      <c r="C51" s="282"/>
      <c r="D51" s="407" t="s">
        <v>1383</v>
      </c>
      <c r="E51" s="407"/>
      <c r="F51" s="407"/>
      <c r="G51" s="407"/>
      <c r="H51" s="407"/>
      <c r="I51" s="407"/>
      <c r="J51" s="407"/>
      <c r="K51" s="278"/>
    </row>
    <row r="52" spans="2:11" s="1" customFormat="1" ht="25.5" customHeight="1">
      <c r="B52" s="277"/>
      <c r="C52" s="409" t="s">
        <v>1384</v>
      </c>
      <c r="D52" s="409"/>
      <c r="E52" s="409"/>
      <c r="F52" s="409"/>
      <c r="G52" s="409"/>
      <c r="H52" s="409"/>
      <c r="I52" s="409"/>
      <c r="J52" s="409"/>
      <c r="K52" s="278"/>
    </row>
    <row r="53" spans="2:11" s="1" customFormat="1" ht="5.25" customHeight="1">
      <c r="B53" s="277"/>
      <c r="C53" s="279"/>
      <c r="D53" s="279"/>
      <c r="E53" s="279"/>
      <c r="F53" s="279"/>
      <c r="G53" s="279"/>
      <c r="H53" s="279"/>
      <c r="I53" s="279"/>
      <c r="J53" s="279"/>
      <c r="K53" s="278"/>
    </row>
    <row r="54" spans="2:11" s="1" customFormat="1" ht="15" customHeight="1">
      <c r="B54" s="277"/>
      <c r="C54" s="407" t="s">
        <v>1385</v>
      </c>
      <c r="D54" s="407"/>
      <c r="E54" s="407"/>
      <c r="F54" s="407"/>
      <c r="G54" s="407"/>
      <c r="H54" s="407"/>
      <c r="I54" s="407"/>
      <c r="J54" s="407"/>
      <c r="K54" s="278"/>
    </row>
    <row r="55" spans="2:11" s="1" customFormat="1" ht="15" customHeight="1">
      <c r="B55" s="277"/>
      <c r="C55" s="407" t="s">
        <v>1386</v>
      </c>
      <c r="D55" s="407"/>
      <c r="E55" s="407"/>
      <c r="F55" s="407"/>
      <c r="G55" s="407"/>
      <c r="H55" s="407"/>
      <c r="I55" s="407"/>
      <c r="J55" s="407"/>
      <c r="K55" s="278"/>
    </row>
    <row r="56" spans="2:11" s="1" customFormat="1" ht="12.75" customHeight="1">
      <c r="B56" s="277"/>
      <c r="C56" s="280"/>
      <c r="D56" s="280"/>
      <c r="E56" s="280"/>
      <c r="F56" s="280"/>
      <c r="G56" s="280"/>
      <c r="H56" s="280"/>
      <c r="I56" s="280"/>
      <c r="J56" s="280"/>
      <c r="K56" s="278"/>
    </row>
    <row r="57" spans="2:11" s="1" customFormat="1" ht="15" customHeight="1">
      <c r="B57" s="277"/>
      <c r="C57" s="407" t="s">
        <v>1387</v>
      </c>
      <c r="D57" s="407"/>
      <c r="E57" s="407"/>
      <c r="F57" s="407"/>
      <c r="G57" s="407"/>
      <c r="H57" s="407"/>
      <c r="I57" s="407"/>
      <c r="J57" s="407"/>
      <c r="K57" s="278"/>
    </row>
    <row r="58" spans="2:11" s="1" customFormat="1" ht="15" customHeight="1">
      <c r="B58" s="277"/>
      <c r="C58" s="282"/>
      <c r="D58" s="407" t="s">
        <v>1388</v>
      </c>
      <c r="E58" s="407"/>
      <c r="F58" s="407"/>
      <c r="G58" s="407"/>
      <c r="H58" s="407"/>
      <c r="I58" s="407"/>
      <c r="J58" s="407"/>
      <c r="K58" s="278"/>
    </row>
    <row r="59" spans="2:11" s="1" customFormat="1" ht="15" customHeight="1">
      <c r="B59" s="277"/>
      <c r="C59" s="282"/>
      <c r="D59" s="407" t="s">
        <v>1389</v>
      </c>
      <c r="E59" s="407"/>
      <c r="F59" s="407"/>
      <c r="G59" s="407"/>
      <c r="H59" s="407"/>
      <c r="I59" s="407"/>
      <c r="J59" s="407"/>
      <c r="K59" s="278"/>
    </row>
    <row r="60" spans="2:11" s="1" customFormat="1" ht="15" customHeight="1">
      <c r="B60" s="277"/>
      <c r="C60" s="282"/>
      <c r="D60" s="407" t="s">
        <v>1390</v>
      </c>
      <c r="E60" s="407"/>
      <c r="F60" s="407"/>
      <c r="G60" s="407"/>
      <c r="H60" s="407"/>
      <c r="I60" s="407"/>
      <c r="J60" s="407"/>
      <c r="K60" s="278"/>
    </row>
    <row r="61" spans="2:11" s="1" customFormat="1" ht="15" customHeight="1">
      <c r="B61" s="277"/>
      <c r="C61" s="282"/>
      <c r="D61" s="407" t="s">
        <v>1391</v>
      </c>
      <c r="E61" s="407"/>
      <c r="F61" s="407"/>
      <c r="G61" s="407"/>
      <c r="H61" s="407"/>
      <c r="I61" s="407"/>
      <c r="J61" s="407"/>
      <c r="K61" s="278"/>
    </row>
    <row r="62" spans="2:11" s="1" customFormat="1" ht="15" customHeight="1">
      <c r="B62" s="277"/>
      <c r="C62" s="282"/>
      <c r="D62" s="411" t="s">
        <v>1392</v>
      </c>
      <c r="E62" s="411"/>
      <c r="F62" s="411"/>
      <c r="G62" s="411"/>
      <c r="H62" s="411"/>
      <c r="I62" s="411"/>
      <c r="J62" s="411"/>
      <c r="K62" s="278"/>
    </row>
    <row r="63" spans="2:11" s="1" customFormat="1" ht="15" customHeight="1">
      <c r="B63" s="277"/>
      <c r="C63" s="282"/>
      <c r="D63" s="407" t="s">
        <v>1393</v>
      </c>
      <c r="E63" s="407"/>
      <c r="F63" s="407"/>
      <c r="G63" s="407"/>
      <c r="H63" s="407"/>
      <c r="I63" s="407"/>
      <c r="J63" s="407"/>
      <c r="K63" s="278"/>
    </row>
    <row r="64" spans="2:11" s="1" customFormat="1" ht="12.75" customHeight="1">
      <c r="B64" s="277"/>
      <c r="C64" s="282"/>
      <c r="D64" s="282"/>
      <c r="E64" s="285"/>
      <c r="F64" s="282"/>
      <c r="G64" s="282"/>
      <c r="H64" s="282"/>
      <c r="I64" s="282"/>
      <c r="J64" s="282"/>
      <c r="K64" s="278"/>
    </row>
    <row r="65" spans="2:11" s="1" customFormat="1" ht="15" customHeight="1">
      <c r="B65" s="277"/>
      <c r="C65" s="282"/>
      <c r="D65" s="407" t="s">
        <v>1394</v>
      </c>
      <c r="E65" s="407"/>
      <c r="F65" s="407"/>
      <c r="G65" s="407"/>
      <c r="H65" s="407"/>
      <c r="I65" s="407"/>
      <c r="J65" s="407"/>
      <c r="K65" s="278"/>
    </row>
    <row r="66" spans="2:11" s="1" customFormat="1" ht="15" customHeight="1">
      <c r="B66" s="277"/>
      <c r="C66" s="282"/>
      <c r="D66" s="411" t="s">
        <v>1395</v>
      </c>
      <c r="E66" s="411"/>
      <c r="F66" s="411"/>
      <c r="G66" s="411"/>
      <c r="H66" s="411"/>
      <c r="I66" s="411"/>
      <c r="J66" s="411"/>
      <c r="K66" s="278"/>
    </row>
    <row r="67" spans="2:11" s="1" customFormat="1" ht="15" customHeight="1">
      <c r="B67" s="277"/>
      <c r="C67" s="282"/>
      <c r="D67" s="407" t="s">
        <v>1396</v>
      </c>
      <c r="E67" s="407"/>
      <c r="F67" s="407"/>
      <c r="G67" s="407"/>
      <c r="H67" s="407"/>
      <c r="I67" s="407"/>
      <c r="J67" s="407"/>
      <c r="K67" s="278"/>
    </row>
    <row r="68" spans="2:11" s="1" customFormat="1" ht="15" customHeight="1">
      <c r="B68" s="277"/>
      <c r="C68" s="282"/>
      <c r="D68" s="407" t="s">
        <v>1397</v>
      </c>
      <c r="E68" s="407"/>
      <c r="F68" s="407"/>
      <c r="G68" s="407"/>
      <c r="H68" s="407"/>
      <c r="I68" s="407"/>
      <c r="J68" s="407"/>
      <c r="K68" s="278"/>
    </row>
    <row r="69" spans="2:11" s="1" customFormat="1" ht="15" customHeight="1">
      <c r="B69" s="277"/>
      <c r="C69" s="282"/>
      <c r="D69" s="407" t="s">
        <v>1398</v>
      </c>
      <c r="E69" s="407"/>
      <c r="F69" s="407"/>
      <c r="G69" s="407"/>
      <c r="H69" s="407"/>
      <c r="I69" s="407"/>
      <c r="J69" s="407"/>
      <c r="K69" s="278"/>
    </row>
    <row r="70" spans="2:11" s="1" customFormat="1" ht="15" customHeight="1">
      <c r="B70" s="277"/>
      <c r="C70" s="282"/>
      <c r="D70" s="407" t="s">
        <v>1399</v>
      </c>
      <c r="E70" s="407"/>
      <c r="F70" s="407"/>
      <c r="G70" s="407"/>
      <c r="H70" s="407"/>
      <c r="I70" s="407"/>
      <c r="J70" s="407"/>
      <c r="K70" s="278"/>
    </row>
    <row r="71" spans="2:1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pans="2:11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pans="2:11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pans="2:11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pans="2:11" s="1" customFormat="1" ht="45" customHeight="1">
      <c r="B75" s="294"/>
      <c r="C75" s="410" t="s">
        <v>1400</v>
      </c>
      <c r="D75" s="410"/>
      <c r="E75" s="410"/>
      <c r="F75" s="410"/>
      <c r="G75" s="410"/>
      <c r="H75" s="410"/>
      <c r="I75" s="410"/>
      <c r="J75" s="410"/>
      <c r="K75" s="295"/>
    </row>
    <row r="76" spans="2:11" s="1" customFormat="1" ht="17.25" customHeight="1">
      <c r="B76" s="294"/>
      <c r="C76" s="296" t="s">
        <v>1401</v>
      </c>
      <c r="D76" s="296"/>
      <c r="E76" s="296"/>
      <c r="F76" s="296" t="s">
        <v>1402</v>
      </c>
      <c r="G76" s="297"/>
      <c r="H76" s="296" t="s">
        <v>60</v>
      </c>
      <c r="I76" s="296" t="s">
        <v>63</v>
      </c>
      <c r="J76" s="296" t="s">
        <v>1403</v>
      </c>
      <c r="K76" s="295"/>
    </row>
    <row r="77" spans="2:11" s="1" customFormat="1" ht="17.25" customHeight="1">
      <c r="B77" s="294"/>
      <c r="C77" s="298" t="s">
        <v>1404</v>
      </c>
      <c r="D77" s="298"/>
      <c r="E77" s="298"/>
      <c r="F77" s="299" t="s">
        <v>1405</v>
      </c>
      <c r="G77" s="300"/>
      <c r="H77" s="298"/>
      <c r="I77" s="298"/>
      <c r="J77" s="298" t="s">
        <v>1406</v>
      </c>
      <c r="K77" s="295"/>
    </row>
    <row r="78" spans="2:11" s="1" customFormat="1" ht="5.25" customHeight="1">
      <c r="B78" s="294"/>
      <c r="C78" s="301"/>
      <c r="D78" s="301"/>
      <c r="E78" s="301"/>
      <c r="F78" s="301"/>
      <c r="G78" s="302"/>
      <c r="H78" s="301"/>
      <c r="I78" s="301"/>
      <c r="J78" s="301"/>
      <c r="K78" s="295"/>
    </row>
    <row r="79" spans="2:11" s="1" customFormat="1" ht="15" customHeight="1">
      <c r="B79" s="294"/>
      <c r="C79" s="283" t="s">
        <v>59</v>
      </c>
      <c r="D79" s="303"/>
      <c r="E79" s="303"/>
      <c r="F79" s="304" t="s">
        <v>1407</v>
      </c>
      <c r="G79" s="305"/>
      <c r="H79" s="283" t="s">
        <v>1408</v>
      </c>
      <c r="I79" s="283" t="s">
        <v>1409</v>
      </c>
      <c r="J79" s="283">
        <v>20</v>
      </c>
      <c r="K79" s="295"/>
    </row>
    <row r="80" spans="2:11" s="1" customFormat="1" ht="15" customHeight="1">
      <c r="B80" s="294"/>
      <c r="C80" s="283" t="s">
        <v>1410</v>
      </c>
      <c r="D80" s="283"/>
      <c r="E80" s="283"/>
      <c r="F80" s="304" t="s">
        <v>1407</v>
      </c>
      <c r="G80" s="305"/>
      <c r="H80" s="283" t="s">
        <v>1411</v>
      </c>
      <c r="I80" s="283" t="s">
        <v>1409</v>
      </c>
      <c r="J80" s="283">
        <v>120</v>
      </c>
      <c r="K80" s="295"/>
    </row>
    <row r="81" spans="2:11" s="1" customFormat="1" ht="15" customHeight="1">
      <c r="B81" s="306"/>
      <c r="C81" s="283" t="s">
        <v>1412</v>
      </c>
      <c r="D81" s="283"/>
      <c r="E81" s="283"/>
      <c r="F81" s="304" t="s">
        <v>1413</v>
      </c>
      <c r="G81" s="305"/>
      <c r="H81" s="283" t="s">
        <v>1414</v>
      </c>
      <c r="I81" s="283" t="s">
        <v>1409</v>
      </c>
      <c r="J81" s="283">
        <v>50</v>
      </c>
      <c r="K81" s="295"/>
    </row>
    <row r="82" spans="2:11" s="1" customFormat="1" ht="15" customHeight="1">
      <c r="B82" s="306"/>
      <c r="C82" s="283" t="s">
        <v>1415</v>
      </c>
      <c r="D82" s="283"/>
      <c r="E82" s="283"/>
      <c r="F82" s="304" t="s">
        <v>1407</v>
      </c>
      <c r="G82" s="305"/>
      <c r="H82" s="283" t="s">
        <v>1416</v>
      </c>
      <c r="I82" s="283" t="s">
        <v>1417</v>
      </c>
      <c r="J82" s="283"/>
      <c r="K82" s="295"/>
    </row>
    <row r="83" spans="2:11" s="1" customFormat="1" ht="15" customHeight="1">
      <c r="B83" s="306"/>
      <c r="C83" s="307" t="s">
        <v>1418</v>
      </c>
      <c r="D83" s="307"/>
      <c r="E83" s="307"/>
      <c r="F83" s="308" t="s">
        <v>1413</v>
      </c>
      <c r="G83" s="307"/>
      <c r="H83" s="307" t="s">
        <v>1419</v>
      </c>
      <c r="I83" s="307" t="s">
        <v>1409</v>
      </c>
      <c r="J83" s="307">
        <v>15</v>
      </c>
      <c r="K83" s="295"/>
    </row>
    <row r="84" spans="2:11" s="1" customFormat="1" ht="15" customHeight="1">
      <c r="B84" s="306"/>
      <c r="C84" s="307" t="s">
        <v>1420</v>
      </c>
      <c r="D84" s="307"/>
      <c r="E84" s="307"/>
      <c r="F84" s="308" t="s">
        <v>1413</v>
      </c>
      <c r="G84" s="307"/>
      <c r="H84" s="307" t="s">
        <v>1421</v>
      </c>
      <c r="I84" s="307" t="s">
        <v>1409</v>
      </c>
      <c r="J84" s="307">
        <v>15</v>
      </c>
      <c r="K84" s="295"/>
    </row>
    <row r="85" spans="2:11" s="1" customFormat="1" ht="15" customHeight="1">
      <c r="B85" s="306"/>
      <c r="C85" s="307" t="s">
        <v>1422</v>
      </c>
      <c r="D85" s="307"/>
      <c r="E85" s="307"/>
      <c r="F85" s="308" t="s">
        <v>1413</v>
      </c>
      <c r="G85" s="307"/>
      <c r="H85" s="307" t="s">
        <v>1423</v>
      </c>
      <c r="I85" s="307" t="s">
        <v>1409</v>
      </c>
      <c r="J85" s="307">
        <v>20</v>
      </c>
      <c r="K85" s="295"/>
    </row>
    <row r="86" spans="2:11" s="1" customFormat="1" ht="15" customHeight="1">
      <c r="B86" s="306"/>
      <c r="C86" s="307" t="s">
        <v>1424</v>
      </c>
      <c r="D86" s="307"/>
      <c r="E86" s="307"/>
      <c r="F86" s="308" t="s">
        <v>1413</v>
      </c>
      <c r="G86" s="307"/>
      <c r="H86" s="307" t="s">
        <v>1425</v>
      </c>
      <c r="I86" s="307" t="s">
        <v>1409</v>
      </c>
      <c r="J86" s="307">
        <v>20</v>
      </c>
      <c r="K86" s="295"/>
    </row>
    <row r="87" spans="2:11" s="1" customFormat="1" ht="15" customHeight="1">
      <c r="B87" s="306"/>
      <c r="C87" s="283" t="s">
        <v>1426</v>
      </c>
      <c r="D87" s="283"/>
      <c r="E87" s="283"/>
      <c r="F87" s="304" t="s">
        <v>1413</v>
      </c>
      <c r="G87" s="305"/>
      <c r="H87" s="283" t="s">
        <v>1427</v>
      </c>
      <c r="I87" s="283" t="s">
        <v>1409</v>
      </c>
      <c r="J87" s="283">
        <v>50</v>
      </c>
      <c r="K87" s="295"/>
    </row>
    <row r="88" spans="2:11" s="1" customFormat="1" ht="15" customHeight="1">
      <c r="B88" s="306"/>
      <c r="C88" s="283" t="s">
        <v>1428</v>
      </c>
      <c r="D88" s="283"/>
      <c r="E88" s="283"/>
      <c r="F88" s="304" t="s">
        <v>1413</v>
      </c>
      <c r="G88" s="305"/>
      <c r="H88" s="283" t="s">
        <v>1429</v>
      </c>
      <c r="I88" s="283" t="s">
        <v>1409</v>
      </c>
      <c r="J88" s="283">
        <v>20</v>
      </c>
      <c r="K88" s="295"/>
    </row>
    <row r="89" spans="2:11" s="1" customFormat="1" ht="15" customHeight="1">
      <c r="B89" s="306"/>
      <c r="C89" s="283" t="s">
        <v>1430</v>
      </c>
      <c r="D89" s="283"/>
      <c r="E89" s="283"/>
      <c r="F89" s="304" t="s">
        <v>1413</v>
      </c>
      <c r="G89" s="305"/>
      <c r="H89" s="283" t="s">
        <v>1431</v>
      </c>
      <c r="I89" s="283" t="s">
        <v>1409</v>
      </c>
      <c r="J89" s="283">
        <v>20</v>
      </c>
      <c r="K89" s="295"/>
    </row>
    <row r="90" spans="2:11" s="1" customFormat="1" ht="15" customHeight="1">
      <c r="B90" s="306"/>
      <c r="C90" s="283" t="s">
        <v>1432</v>
      </c>
      <c r="D90" s="283"/>
      <c r="E90" s="283"/>
      <c r="F90" s="304" t="s">
        <v>1413</v>
      </c>
      <c r="G90" s="305"/>
      <c r="H90" s="283" t="s">
        <v>1433</v>
      </c>
      <c r="I90" s="283" t="s">
        <v>1409</v>
      </c>
      <c r="J90" s="283">
        <v>50</v>
      </c>
      <c r="K90" s="295"/>
    </row>
    <row r="91" spans="2:11" s="1" customFormat="1" ht="15" customHeight="1">
      <c r="B91" s="306"/>
      <c r="C91" s="283" t="s">
        <v>1434</v>
      </c>
      <c r="D91" s="283"/>
      <c r="E91" s="283"/>
      <c r="F91" s="304" t="s">
        <v>1413</v>
      </c>
      <c r="G91" s="305"/>
      <c r="H91" s="283" t="s">
        <v>1434</v>
      </c>
      <c r="I91" s="283" t="s">
        <v>1409</v>
      </c>
      <c r="J91" s="283">
        <v>50</v>
      </c>
      <c r="K91" s="295"/>
    </row>
    <row r="92" spans="2:11" s="1" customFormat="1" ht="15" customHeight="1">
      <c r="B92" s="306"/>
      <c r="C92" s="283" t="s">
        <v>1435</v>
      </c>
      <c r="D92" s="283"/>
      <c r="E92" s="283"/>
      <c r="F92" s="304" t="s">
        <v>1413</v>
      </c>
      <c r="G92" s="305"/>
      <c r="H92" s="283" t="s">
        <v>1436</v>
      </c>
      <c r="I92" s="283" t="s">
        <v>1409</v>
      </c>
      <c r="J92" s="283">
        <v>255</v>
      </c>
      <c r="K92" s="295"/>
    </row>
    <row r="93" spans="2:11" s="1" customFormat="1" ht="15" customHeight="1">
      <c r="B93" s="306"/>
      <c r="C93" s="283" t="s">
        <v>1437</v>
      </c>
      <c r="D93" s="283"/>
      <c r="E93" s="283"/>
      <c r="F93" s="304" t="s">
        <v>1407</v>
      </c>
      <c r="G93" s="305"/>
      <c r="H93" s="283" t="s">
        <v>1438</v>
      </c>
      <c r="I93" s="283" t="s">
        <v>1439</v>
      </c>
      <c r="J93" s="283"/>
      <c r="K93" s="295"/>
    </row>
    <row r="94" spans="2:11" s="1" customFormat="1" ht="15" customHeight="1">
      <c r="B94" s="306"/>
      <c r="C94" s="283" t="s">
        <v>1440</v>
      </c>
      <c r="D94" s="283"/>
      <c r="E94" s="283"/>
      <c r="F94" s="304" t="s">
        <v>1407</v>
      </c>
      <c r="G94" s="305"/>
      <c r="H94" s="283" t="s">
        <v>1441</v>
      </c>
      <c r="I94" s="283" t="s">
        <v>1442</v>
      </c>
      <c r="J94" s="283"/>
      <c r="K94" s="295"/>
    </row>
    <row r="95" spans="2:11" s="1" customFormat="1" ht="15" customHeight="1">
      <c r="B95" s="306"/>
      <c r="C95" s="283" t="s">
        <v>1443</v>
      </c>
      <c r="D95" s="283"/>
      <c r="E95" s="283"/>
      <c r="F95" s="304" t="s">
        <v>1407</v>
      </c>
      <c r="G95" s="305"/>
      <c r="H95" s="283" t="s">
        <v>1443</v>
      </c>
      <c r="I95" s="283" t="s">
        <v>1442</v>
      </c>
      <c r="J95" s="283"/>
      <c r="K95" s="295"/>
    </row>
    <row r="96" spans="2:11" s="1" customFormat="1" ht="15" customHeight="1">
      <c r="B96" s="306"/>
      <c r="C96" s="283" t="s">
        <v>44</v>
      </c>
      <c r="D96" s="283"/>
      <c r="E96" s="283"/>
      <c r="F96" s="304" t="s">
        <v>1407</v>
      </c>
      <c r="G96" s="305"/>
      <c r="H96" s="283" t="s">
        <v>1444</v>
      </c>
      <c r="I96" s="283" t="s">
        <v>1442</v>
      </c>
      <c r="J96" s="283"/>
      <c r="K96" s="295"/>
    </row>
    <row r="97" spans="2:11" s="1" customFormat="1" ht="15" customHeight="1">
      <c r="B97" s="306"/>
      <c r="C97" s="283" t="s">
        <v>54</v>
      </c>
      <c r="D97" s="283"/>
      <c r="E97" s="283"/>
      <c r="F97" s="304" t="s">
        <v>1407</v>
      </c>
      <c r="G97" s="305"/>
      <c r="H97" s="283" t="s">
        <v>1445</v>
      </c>
      <c r="I97" s="283" t="s">
        <v>1442</v>
      </c>
      <c r="J97" s="283"/>
      <c r="K97" s="295"/>
    </row>
    <row r="98" spans="2:11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pans="2:11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pans="2:11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pans="2:1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pans="2:11" s="1" customFormat="1" ht="45" customHeight="1">
      <c r="B102" s="294"/>
      <c r="C102" s="410" t="s">
        <v>1446</v>
      </c>
      <c r="D102" s="410"/>
      <c r="E102" s="410"/>
      <c r="F102" s="410"/>
      <c r="G102" s="410"/>
      <c r="H102" s="410"/>
      <c r="I102" s="410"/>
      <c r="J102" s="410"/>
      <c r="K102" s="295"/>
    </row>
    <row r="103" spans="2:11" s="1" customFormat="1" ht="17.25" customHeight="1">
      <c r="B103" s="294"/>
      <c r="C103" s="296" t="s">
        <v>1401</v>
      </c>
      <c r="D103" s="296"/>
      <c r="E103" s="296"/>
      <c r="F103" s="296" t="s">
        <v>1402</v>
      </c>
      <c r="G103" s="297"/>
      <c r="H103" s="296" t="s">
        <v>60</v>
      </c>
      <c r="I103" s="296" t="s">
        <v>63</v>
      </c>
      <c r="J103" s="296" t="s">
        <v>1403</v>
      </c>
      <c r="K103" s="295"/>
    </row>
    <row r="104" spans="2:11" s="1" customFormat="1" ht="17.25" customHeight="1">
      <c r="B104" s="294"/>
      <c r="C104" s="298" t="s">
        <v>1404</v>
      </c>
      <c r="D104" s="298"/>
      <c r="E104" s="298"/>
      <c r="F104" s="299" t="s">
        <v>1405</v>
      </c>
      <c r="G104" s="300"/>
      <c r="H104" s="298"/>
      <c r="I104" s="298"/>
      <c r="J104" s="298" t="s">
        <v>1406</v>
      </c>
      <c r="K104" s="295"/>
    </row>
    <row r="105" spans="2:11" s="1" customFormat="1" ht="5.25" customHeight="1">
      <c r="B105" s="294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pans="2:11" s="1" customFormat="1" ht="15" customHeight="1">
      <c r="B106" s="294"/>
      <c r="C106" s="283" t="s">
        <v>59</v>
      </c>
      <c r="D106" s="303"/>
      <c r="E106" s="303"/>
      <c r="F106" s="304" t="s">
        <v>1407</v>
      </c>
      <c r="G106" s="283"/>
      <c r="H106" s="283" t="s">
        <v>1447</v>
      </c>
      <c r="I106" s="283" t="s">
        <v>1409</v>
      </c>
      <c r="J106" s="283">
        <v>20</v>
      </c>
      <c r="K106" s="295"/>
    </row>
    <row r="107" spans="2:11" s="1" customFormat="1" ht="15" customHeight="1">
      <c r="B107" s="294"/>
      <c r="C107" s="283" t="s">
        <v>1410</v>
      </c>
      <c r="D107" s="283"/>
      <c r="E107" s="283"/>
      <c r="F107" s="304" t="s">
        <v>1407</v>
      </c>
      <c r="G107" s="283"/>
      <c r="H107" s="283" t="s">
        <v>1447</v>
      </c>
      <c r="I107" s="283" t="s">
        <v>1409</v>
      </c>
      <c r="J107" s="283">
        <v>120</v>
      </c>
      <c r="K107" s="295"/>
    </row>
    <row r="108" spans="2:11" s="1" customFormat="1" ht="15" customHeight="1">
      <c r="B108" s="306"/>
      <c r="C108" s="283" t="s">
        <v>1412</v>
      </c>
      <c r="D108" s="283"/>
      <c r="E108" s="283"/>
      <c r="F108" s="304" t="s">
        <v>1413</v>
      </c>
      <c r="G108" s="283"/>
      <c r="H108" s="283" t="s">
        <v>1447</v>
      </c>
      <c r="I108" s="283" t="s">
        <v>1409</v>
      </c>
      <c r="J108" s="283">
        <v>50</v>
      </c>
      <c r="K108" s="295"/>
    </row>
    <row r="109" spans="2:11" s="1" customFormat="1" ht="15" customHeight="1">
      <c r="B109" s="306"/>
      <c r="C109" s="283" t="s">
        <v>1415</v>
      </c>
      <c r="D109" s="283"/>
      <c r="E109" s="283"/>
      <c r="F109" s="304" t="s">
        <v>1407</v>
      </c>
      <c r="G109" s="283"/>
      <c r="H109" s="283" t="s">
        <v>1447</v>
      </c>
      <c r="I109" s="283" t="s">
        <v>1417</v>
      </c>
      <c r="J109" s="283"/>
      <c r="K109" s="295"/>
    </row>
    <row r="110" spans="2:11" s="1" customFormat="1" ht="15" customHeight="1">
      <c r="B110" s="306"/>
      <c r="C110" s="283" t="s">
        <v>1426</v>
      </c>
      <c r="D110" s="283"/>
      <c r="E110" s="283"/>
      <c r="F110" s="304" t="s">
        <v>1413</v>
      </c>
      <c r="G110" s="283"/>
      <c r="H110" s="283" t="s">
        <v>1447</v>
      </c>
      <c r="I110" s="283" t="s">
        <v>1409</v>
      </c>
      <c r="J110" s="283">
        <v>50</v>
      </c>
      <c r="K110" s="295"/>
    </row>
    <row r="111" spans="2:11" s="1" customFormat="1" ht="15" customHeight="1">
      <c r="B111" s="306"/>
      <c r="C111" s="283" t="s">
        <v>1434</v>
      </c>
      <c r="D111" s="283"/>
      <c r="E111" s="283"/>
      <c r="F111" s="304" t="s">
        <v>1413</v>
      </c>
      <c r="G111" s="283"/>
      <c r="H111" s="283" t="s">
        <v>1447</v>
      </c>
      <c r="I111" s="283" t="s">
        <v>1409</v>
      </c>
      <c r="J111" s="283">
        <v>50</v>
      </c>
      <c r="K111" s="295"/>
    </row>
    <row r="112" spans="2:11" s="1" customFormat="1" ht="15" customHeight="1">
      <c r="B112" s="306"/>
      <c r="C112" s="283" t="s">
        <v>1432</v>
      </c>
      <c r="D112" s="283"/>
      <c r="E112" s="283"/>
      <c r="F112" s="304" t="s">
        <v>1413</v>
      </c>
      <c r="G112" s="283"/>
      <c r="H112" s="283" t="s">
        <v>1447</v>
      </c>
      <c r="I112" s="283" t="s">
        <v>1409</v>
      </c>
      <c r="J112" s="283">
        <v>50</v>
      </c>
      <c r="K112" s="295"/>
    </row>
    <row r="113" spans="2:11" s="1" customFormat="1" ht="15" customHeight="1">
      <c r="B113" s="306"/>
      <c r="C113" s="283" t="s">
        <v>59</v>
      </c>
      <c r="D113" s="283"/>
      <c r="E113" s="283"/>
      <c r="F113" s="304" t="s">
        <v>1407</v>
      </c>
      <c r="G113" s="283"/>
      <c r="H113" s="283" t="s">
        <v>1448</v>
      </c>
      <c r="I113" s="283" t="s">
        <v>1409</v>
      </c>
      <c r="J113" s="283">
        <v>20</v>
      </c>
      <c r="K113" s="295"/>
    </row>
    <row r="114" spans="2:11" s="1" customFormat="1" ht="15" customHeight="1">
      <c r="B114" s="306"/>
      <c r="C114" s="283" t="s">
        <v>1449</v>
      </c>
      <c r="D114" s="283"/>
      <c r="E114" s="283"/>
      <c r="F114" s="304" t="s">
        <v>1407</v>
      </c>
      <c r="G114" s="283"/>
      <c r="H114" s="283" t="s">
        <v>1450</v>
      </c>
      <c r="I114" s="283" t="s">
        <v>1409</v>
      </c>
      <c r="J114" s="283">
        <v>120</v>
      </c>
      <c r="K114" s="295"/>
    </row>
    <row r="115" spans="2:11" s="1" customFormat="1" ht="15" customHeight="1">
      <c r="B115" s="306"/>
      <c r="C115" s="283" t="s">
        <v>44</v>
      </c>
      <c r="D115" s="283"/>
      <c r="E115" s="283"/>
      <c r="F115" s="304" t="s">
        <v>1407</v>
      </c>
      <c r="G115" s="283"/>
      <c r="H115" s="283" t="s">
        <v>1451</v>
      </c>
      <c r="I115" s="283" t="s">
        <v>1442</v>
      </c>
      <c r="J115" s="283"/>
      <c r="K115" s="295"/>
    </row>
    <row r="116" spans="2:11" s="1" customFormat="1" ht="15" customHeight="1">
      <c r="B116" s="306"/>
      <c r="C116" s="283" t="s">
        <v>54</v>
      </c>
      <c r="D116" s="283"/>
      <c r="E116" s="283"/>
      <c r="F116" s="304" t="s">
        <v>1407</v>
      </c>
      <c r="G116" s="283"/>
      <c r="H116" s="283" t="s">
        <v>1452</v>
      </c>
      <c r="I116" s="283" t="s">
        <v>1442</v>
      </c>
      <c r="J116" s="283"/>
      <c r="K116" s="295"/>
    </row>
    <row r="117" spans="2:11" s="1" customFormat="1" ht="15" customHeight="1">
      <c r="B117" s="306"/>
      <c r="C117" s="283" t="s">
        <v>63</v>
      </c>
      <c r="D117" s="283"/>
      <c r="E117" s="283"/>
      <c r="F117" s="304" t="s">
        <v>1407</v>
      </c>
      <c r="G117" s="283"/>
      <c r="H117" s="283" t="s">
        <v>1453</v>
      </c>
      <c r="I117" s="283" t="s">
        <v>1454</v>
      </c>
      <c r="J117" s="283"/>
      <c r="K117" s="295"/>
    </row>
    <row r="118" spans="2:11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pans="2:11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pans="2:11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pans="2:1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pans="2:11" s="1" customFormat="1" ht="45" customHeight="1">
      <c r="B122" s="322"/>
      <c r="C122" s="408" t="s">
        <v>1455</v>
      </c>
      <c r="D122" s="408"/>
      <c r="E122" s="408"/>
      <c r="F122" s="408"/>
      <c r="G122" s="408"/>
      <c r="H122" s="408"/>
      <c r="I122" s="408"/>
      <c r="J122" s="408"/>
      <c r="K122" s="323"/>
    </row>
    <row r="123" spans="2:11" s="1" customFormat="1" ht="17.25" customHeight="1">
      <c r="B123" s="324"/>
      <c r="C123" s="296" t="s">
        <v>1401</v>
      </c>
      <c r="D123" s="296"/>
      <c r="E123" s="296"/>
      <c r="F123" s="296" t="s">
        <v>1402</v>
      </c>
      <c r="G123" s="297"/>
      <c r="H123" s="296" t="s">
        <v>60</v>
      </c>
      <c r="I123" s="296" t="s">
        <v>63</v>
      </c>
      <c r="J123" s="296" t="s">
        <v>1403</v>
      </c>
      <c r="K123" s="325"/>
    </row>
    <row r="124" spans="2:11" s="1" customFormat="1" ht="17.25" customHeight="1">
      <c r="B124" s="324"/>
      <c r="C124" s="298" t="s">
        <v>1404</v>
      </c>
      <c r="D124" s="298"/>
      <c r="E124" s="298"/>
      <c r="F124" s="299" t="s">
        <v>1405</v>
      </c>
      <c r="G124" s="300"/>
      <c r="H124" s="298"/>
      <c r="I124" s="298"/>
      <c r="J124" s="298" t="s">
        <v>1406</v>
      </c>
      <c r="K124" s="325"/>
    </row>
    <row r="125" spans="2:11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pans="2:11" s="1" customFormat="1" ht="15" customHeight="1">
      <c r="B126" s="326"/>
      <c r="C126" s="283" t="s">
        <v>1410</v>
      </c>
      <c r="D126" s="303"/>
      <c r="E126" s="303"/>
      <c r="F126" s="304" t="s">
        <v>1407</v>
      </c>
      <c r="G126" s="283"/>
      <c r="H126" s="283" t="s">
        <v>1447</v>
      </c>
      <c r="I126" s="283" t="s">
        <v>1409</v>
      </c>
      <c r="J126" s="283">
        <v>120</v>
      </c>
      <c r="K126" s="329"/>
    </row>
    <row r="127" spans="2:11" s="1" customFormat="1" ht="15" customHeight="1">
      <c r="B127" s="326"/>
      <c r="C127" s="283" t="s">
        <v>1456</v>
      </c>
      <c r="D127" s="283"/>
      <c r="E127" s="283"/>
      <c r="F127" s="304" t="s">
        <v>1407</v>
      </c>
      <c r="G127" s="283"/>
      <c r="H127" s="283" t="s">
        <v>1457</v>
      </c>
      <c r="I127" s="283" t="s">
        <v>1409</v>
      </c>
      <c r="J127" s="283" t="s">
        <v>1458</v>
      </c>
      <c r="K127" s="329"/>
    </row>
    <row r="128" spans="2:11" s="1" customFormat="1" ht="15" customHeight="1">
      <c r="B128" s="326"/>
      <c r="C128" s="283" t="s">
        <v>1355</v>
      </c>
      <c r="D128" s="283"/>
      <c r="E128" s="283"/>
      <c r="F128" s="304" t="s">
        <v>1407</v>
      </c>
      <c r="G128" s="283"/>
      <c r="H128" s="283" t="s">
        <v>1459</v>
      </c>
      <c r="I128" s="283" t="s">
        <v>1409</v>
      </c>
      <c r="J128" s="283" t="s">
        <v>1458</v>
      </c>
      <c r="K128" s="329"/>
    </row>
    <row r="129" spans="2:11" s="1" customFormat="1" ht="15" customHeight="1">
      <c r="B129" s="326"/>
      <c r="C129" s="283" t="s">
        <v>1418</v>
      </c>
      <c r="D129" s="283"/>
      <c r="E129" s="283"/>
      <c r="F129" s="304" t="s">
        <v>1413</v>
      </c>
      <c r="G129" s="283"/>
      <c r="H129" s="283" t="s">
        <v>1419</v>
      </c>
      <c r="I129" s="283" t="s">
        <v>1409</v>
      </c>
      <c r="J129" s="283">
        <v>15</v>
      </c>
      <c r="K129" s="329"/>
    </row>
    <row r="130" spans="2:11" s="1" customFormat="1" ht="15" customHeight="1">
      <c r="B130" s="326"/>
      <c r="C130" s="307" t="s">
        <v>1420</v>
      </c>
      <c r="D130" s="307"/>
      <c r="E130" s="307"/>
      <c r="F130" s="308" t="s">
        <v>1413</v>
      </c>
      <c r="G130" s="307"/>
      <c r="H130" s="307" t="s">
        <v>1421</v>
      </c>
      <c r="I130" s="307" t="s">
        <v>1409</v>
      </c>
      <c r="J130" s="307">
        <v>15</v>
      </c>
      <c r="K130" s="329"/>
    </row>
    <row r="131" spans="2:11" s="1" customFormat="1" ht="15" customHeight="1">
      <c r="B131" s="326"/>
      <c r="C131" s="307" t="s">
        <v>1422</v>
      </c>
      <c r="D131" s="307"/>
      <c r="E131" s="307"/>
      <c r="F131" s="308" t="s">
        <v>1413</v>
      </c>
      <c r="G131" s="307"/>
      <c r="H131" s="307" t="s">
        <v>1423</v>
      </c>
      <c r="I131" s="307" t="s">
        <v>1409</v>
      </c>
      <c r="J131" s="307">
        <v>20</v>
      </c>
      <c r="K131" s="329"/>
    </row>
    <row r="132" spans="2:11" s="1" customFormat="1" ht="15" customHeight="1">
      <c r="B132" s="326"/>
      <c r="C132" s="307" t="s">
        <v>1424</v>
      </c>
      <c r="D132" s="307"/>
      <c r="E132" s="307"/>
      <c r="F132" s="308" t="s">
        <v>1413</v>
      </c>
      <c r="G132" s="307"/>
      <c r="H132" s="307" t="s">
        <v>1425</v>
      </c>
      <c r="I132" s="307" t="s">
        <v>1409</v>
      </c>
      <c r="J132" s="307">
        <v>20</v>
      </c>
      <c r="K132" s="329"/>
    </row>
    <row r="133" spans="2:11" s="1" customFormat="1" ht="15" customHeight="1">
      <c r="B133" s="326"/>
      <c r="C133" s="283" t="s">
        <v>1412</v>
      </c>
      <c r="D133" s="283"/>
      <c r="E133" s="283"/>
      <c r="F133" s="304" t="s">
        <v>1413</v>
      </c>
      <c r="G133" s="283"/>
      <c r="H133" s="283" t="s">
        <v>1447</v>
      </c>
      <c r="I133" s="283" t="s">
        <v>1409</v>
      </c>
      <c r="J133" s="283">
        <v>50</v>
      </c>
      <c r="K133" s="329"/>
    </row>
    <row r="134" spans="2:11" s="1" customFormat="1" ht="15" customHeight="1">
      <c r="B134" s="326"/>
      <c r="C134" s="283" t="s">
        <v>1426</v>
      </c>
      <c r="D134" s="283"/>
      <c r="E134" s="283"/>
      <c r="F134" s="304" t="s">
        <v>1413</v>
      </c>
      <c r="G134" s="283"/>
      <c r="H134" s="283" t="s">
        <v>1447</v>
      </c>
      <c r="I134" s="283" t="s">
        <v>1409</v>
      </c>
      <c r="J134" s="283">
        <v>50</v>
      </c>
      <c r="K134" s="329"/>
    </row>
    <row r="135" spans="2:11" s="1" customFormat="1" ht="15" customHeight="1">
      <c r="B135" s="326"/>
      <c r="C135" s="283" t="s">
        <v>1432</v>
      </c>
      <c r="D135" s="283"/>
      <c r="E135" s="283"/>
      <c r="F135" s="304" t="s">
        <v>1413</v>
      </c>
      <c r="G135" s="283"/>
      <c r="H135" s="283" t="s">
        <v>1447</v>
      </c>
      <c r="I135" s="283" t="s">
        <v>1409</v>
      </c>
      <c r="J135" s="283">
        <v>50</v>
      </c>
      <c r="K135" s="329"/>
    </row>
    <row r="136" spans="2:11" s="1" customFormat="1" ht="15" customHeight="1">
      <c r="B136" s="326"/>
      <c r="C136" s="283" t="s">
        <v>1434</v>
      </c>
      <c r="D136" s="283"/>
      <c r="E136" s="283"/>
      <c r="F136" s="304" t="s">
        <v>1413</v>
      </c>
      <c r="G136" s="283"/>
      <c r="H136" s="283" t="s">
        <v>1447</v>
      </c>
      <c r="I136" s="283" t="s">
        <v>1409</v>
      </c>
      <c r="J136" s="283">
        <v>50</v>
      </c>
      <c r="K136" s="329"/>
    </row>
    <row r="137" spans="2:11" s="1" customFormat="1" ht="15" customHeight="1">
      <c r="B137" s="326"/>
      <c r="C137" s="283" t="s">
        <v>1435</v>
      </c>
      <c r="D137" s="283"/>
      <c r="E137" s="283"/>
      <c r="F137" s="304" t="s">
        <v>1413</v>
      </c>
      <c r="G137" s="283"/>
      <c r="H137" s="283" t="s">
        <v>1460</v>
      </c>
      <c r="I137" s="283" t="s">
        <v>1409</v>
      </c>
      <c r="J137" s="283">
        <v>255</v>
      </c>
      <c r="K137" s="329"/>
    </row>
    <row r="138" spans="2:11" s="1" customFormat="1" ht="15" customHeight="1">
      <c r="B138" s="326"/>
      <c r="C138" s="283" t="s">
        <v>1437</v>
      </c>
      <c r="D138" s="283"/>
      <c r="E138" s="283"/>
      <c r="F138" s="304" t="s">
        <v>1407</v>
      </c>
      <c r="G138" s="283"/>
      <c r="H138" s="283" t="s">
        <v>1461</v>
      </c>
      <c r="I138" s="283" t="s">
        <v>1439</v>
      </c>
      <c r="J138" s="283"/>
      <c r="K138" s="329"/>
    </row>
    <row r="139" spans="2:11" s="1" customFormat="1" ht="15" customHeight="1">
      <c r="B139" s="326"/>
      <c r="C139" s="283" t="s">
        <v>1440</v>
      </c>
      <c r="D139" s="283"/>
      <c r="E139" s="283"/>
      <c r="F139" s="304" t="s">
        <v>1407</v>
      </c>
      <c r="G139" s="283"/>
      <c r="H139" s="283" t="s">
        <v>1462</v>
      </c>
      <c r="I139" s="283" t="s">
        <v>1442</v>
      </c>
      <c r="J139" s="283"/>
      <c r="K139" s="329"/>
    </row>
    <row r="140" spans="2:11" s="1" customFormat="1" ht="15" customHeight="1">
      <c r="B140" s="326"/>
      <c r="C140" s="283" t="s">
        <v>1443</v>
      </c>
      <c r="D140" s="283"/>
      <c r="E140" s="283"/>
      <c r="F140" s="304" t="s">
        <v>1407</v>
      </c>
      <c r="G140" s="283"/>
      <c r="H140" s="283" t="s">
        <v>1443</v>
      </c>
      <c r="I140" s="283" t="s">
        <v>1442</v>
      </c>
      <c r="J140" s="283"/>
      <c r="K140" s="329"/>
    </row>
    <row r="141" spans="2:11" s="1" customFormat="1" ht="15" customHeight="1">
      <c r="B141" s="326"/>
      <c r="C141" s="283" t="s">
        <v>44</v>
      </c>
      <c r="D141" s="283"/>
      <c r="E141" s="283"/>
      <c r="F141" s="304" t="s">
        <v>1407</v>
      </c>
      <c r="G141" s="283"/>
      <c r="H141" s="283" t="s">
        <v>1463</v>
      </c>
      <c r="I141" s="283" t="s">
        <v>1442</v>
      </c>
      <c r="J141" s="283"/>
      <c r="K141" s="329"/>
    </row>
    <row r="142" spans="2:11" s="1" customFormat="1" ht="15" customHeight="1">
      <c r="B142" s="326"/>
      <c r="C142" s="283" t="s">
        <v>1464</v>
      </c>
      <c r="D142" s="283"/>
      <c r="E142" s="283"/>
      <c r="F142" s="304" t="s">
        <v>1407</v>
      </c>
      <c r="G142" s="283"/>
      <c r="H142" s="283" t="s">
        <v>1465</v>
      </c>
      <c r="I142" s="283" t="s">
        <v>1442</v>
      </c>
      <c r="J142" s="283"/>
      <c r="K142" s="329"/>
    </row>
    <row r="143" spans="2:11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pans="2:11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pans="2:11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pans="2:11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pans="2:11" s="1" customFormat="1" ht="45" customHeight="1">
      <c r="B147" s="294"/>
      <c r="C147" s="410" t="s">
        <v>1466</v>
      </c>
      <c r="D147" s="410"/>
      <c r="E147" s="410"/>
      <c r="F147" s="410"/>
      <c r="G147" s="410"/>
      <c r="H147" s="410"/>
      <c r="I147" s="410"/>
      <c r="J147" s="410"/>
      <c r="K147" s="295"/>
    </row>
    <row r="148" spans="2:11" s="1" customFormat="1" ht="17.25" customHeight="1">
      <c r="B148" s="294"/>
      <c r="C148" s="296" t="s">
        <v>1401</v>
      </c>
      <c r="D148" s="296"/>
      <c r="E148" s="296"/>
      <c r="F148" s="296" t="s">
        <v>1402</v>
      </c>
      <c r="G148" s="297"/>
      <c r="H148" s="296" t="s">
        <v>60</v>
      </c>
      <c r="I148" s="296" t="s">
        <v>63</v>
      </c>
      <c r="J148" s="296" t="s">
        <v>1403</v>
      </c>
      <c r="K148" s="295"/>
    </row>
    <row r="149" spans="2:11" s="1" customFormat="1" ht="17.25" customHeight="1">
      <c r="B149" s="294"/>
      <c r="C149" s="298" t="s">
        <v>1404</v>
      </c>
      <c r="D149" s="298"/>
      <c r="E149" s="298"/>
      <c r="F149" s="299" t="s">
        <v>1405</v>
      </c>
      <c r="G149" s="300"/>
      <c r="H149" s="298"/>
      <c r="I149" s="298"/>
      <c r="J149" s="298" t="s">
        <v>1406</v>
      </c>
      <c r="K149" s="295"/>
    </row>
    <row r="150" spans="2:11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pans="2:11" s="1" customFormat="1" ht="15" customHeight="1">
      <c r="B151" s="306"/>
      <c r="C151" s="333" t="s">
        <v>1410</v>
      </c>
      <c r="D151" s="283"/>
      <c r="E151" s="283"/>
      <c r="F151" s="334" t="s">
        <v>1407</v>
      </c>
      <c r="G151" s="283"/>
      <c r="H151" s="333" t="s">
        <v>1447</v>
      </c>
      <c r="I151" s="333" t="s">
        <v>1409</v>
      </c>
      <c r="J151" s="333">
        <v>120</v>
      </c>
      <c r="K151" s="329"/>
    </row>
    <row r="152" spans="2:11" s="1" customFormat="1" ht="15" customHeight="1">
      <c r="B152" s="306"/>
      <c r="C152" s="333" t="s">
        <v>1456</v>
      </c>
      <c r="D152" s="283"/>
      <c r="E152" s="283"/>
      <c r="F152" s="334" t="s">
        <v>1407</v>
      </c>
      <c r="G152" s="283"/>
      <c r="H152" s="333" t="s">
        <v>1467</v>
      </c>
      <c r="I152" s="333" t="s">
        <v>1409</v>
      </c>
      <c r="J152" s="333" t="s">
        <v>1458</v>
      </c>
      <c r="K152" s="329"/>
    </row>
    <row r="153" spans="2:11" s="1" customFormat="1" ht="15" customHeight="1">
      <c r="B153" s="306"/>
      <c r="C153" s="333" t="s">
        <v>1355</v>
      </c>
      <c r="D153" s="283"/>
      <c r="E153" s="283"/>
      <c r="F153" s="334" t="s">
        <v>1407</v>
      </c>
      <c r="G153" s="283"/>
      <c r="H153" s="333" t="s">
        <v>1468</v>
      </c>
      <c r="I153" s="333" t="s">
        <v>1409</v>
      </c>
      <c r="J153" s="333" t="s">
        <v>1458</v>
      </c>
      <c r="K153" s="329"/>
    </row>
    <row r="154" spans="2:11" s="1" customFormat="1" ht="15" customHeight="1">
      <c r="B154" s="306"/>
      <c r="C154" s="333" t="s">
        <v>1412</v>
      </c>
      <c r="D154" s="283"/>
      <c r="E154" s="283"/>
      <c r="F154" s="334" t="s">
        <v>1413</v>
      </c>
      <c r="G154" s="283"/>
      <c r="H154" s="333" t="s">
        <v>1447</v>
      </c>
      <c r="I154" s="333" t="s">
        <v>1409</v>
      </c>
      <c r="J154" s="333">
        <v>50</v>
      </c>
      <c r="K154" s="329"/>
    </row>
    <row r="155" spans="2:11" s="1" customFormat="1" ht="15" customHeight="1">
      <c r="B155" s="306"/>
      <c r="C155" s="333" t="s">
        <v>1415</v>
      </c>
      <c r="D155" s="283"/>
      <c r="E155" s="283"/>
      <c r="F155" s="334" t="s">
        <v>1407</v>
      </c>
      <c r="G155" s="283"/>
      <c r="H155" s="333" t="s">
        <v>1447</v>
      </c>
      <c r="I155" s="333" t="s">
        <v>1417</v>
      </c>
      <c r="J155" s="333"/>
      <c r="K155" s="329"/>
    </row>
    <row r="156" spans="2:11" s="1" customFormat="1" ht="15" customHeight="1">
      <c r="B156" s="306"/>
      <c r="C156" s="333" t="s">
        <v>1426</v>
      </c>
      <c r="D156" s="283"/>
      <c r="E156" s="283"/>
      <c r="F156" s="334" t="s">
        <v>1413</v>
      </c>
      <c r="G156" s="283"/>
      <c r="H156" s="333" t="s">
        <v>1447</v>
      </c>
      <c r="I156" s="333" t="s">
        <v>1409</v>
      </c>
      <c r="J156" s="333">
        <v>50</v>
      </c>
      <c r="K156" s="329"/>
    </row>
    <row r="157" spans="2:11" s="1" customFormat="1" ht="15" customHeight="1">
      <c r="B157" s="306"/>
      <c r="C157" s="333" t="s">
        <v>1434</v>
      </c>
      <c r="D157" s="283"/>
      <c r="E157" s="283"/>
      <c r="F157" s="334" t="s">
        <v>1413</v>
      </c>
      <c r="G157" s="283"/>
      <c r="H157" s="333" t="s">
        <v>1447</v>
      </c>
      <c r="I157" s="333" t="s">
        <v>1409</v>
      </c>
      <c r="J157" s="333">
        <v>50</v>
      </c>
      <c r="K157" s="329"/>
    </row>
    <row r="158" spans="2:11" s="1" customFormat="1" ht="15" customHeight="1">
      <c r="B158" s="306"/>
      <c r="C158" s="333" t="s">
        <v>1432</v>
      </c>
      <c r="D158" s="283"/>
      <c r="E158" s="283"/>
      <c r="F158" s="334" t="s">
        <v>1413</v>
      </c>
      <c r="G158" s="283"/>
      <c r="H158" s="333" t="s">
        <v>1447</v>
      </c>
      <c r="I158" s="333" t="s">
        <v>1409</v>
      </c>
      <c r="J158" s="333">
        <v>50</v>
      </c>
      <c r="K158" s="329"/>
    </row>
    <row r="159" spans="2:11" s="1" customFormat="1" ht="15" customHeight="1">
      <c r="B159" s="306"/>
      <c r="C159" s="333" t="s">
        <v>202</v>
      </c>
      <c r="D159" s="283"/>
      <c r="E159" s="283"/>
      <c r="F159" s="334" t="s">
        <v>1407</v>
      </c>
      <c r="G159" s="283"/>
      <c r="H159" s="333" t="s">
        <v>1469</v>
      </c>
      <c r="I159" s="333" t="s">
        <v>1409</v>
      </c>
      <c r="J159" s="333" t="s">
        <v>1470</v>
      </c>
      <c r="K159" s="329"/>
    </row>
    <row r="160" spans="2:11" s="1" customFormat="1" ht="15" customHeight="1">
      <c r="B160" s="306"/>
      <c r="C160" s="333" t="s">
        <v>1471</v>
      </c>
      <c r="D160" s="283"/>
      <c r="E160" s="283"/>
      <c r="F160" s="334" t="s">
        <v>1407</v>
      </c>
      <c r="G160" s="283"/>
      <c r="H160" s="333" t="s">
        <v>1472</v>
      </c>
      <c r="I160" s="333" t="s">
        <v>1442</v>
      </c>
      <c r="J160" s="333"/>
      <c r="K160" s="329"/>
    </row>
    <row r="161" spans="2:1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pans="2:11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pans="2:11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pans="2:11" s="1" customFormat="1" ht="7.5" customHeight="1">
      <c r="B164" s="272"/>
      <c r="C164" s="273"/>
      <c r="D164" s="273"/>
      <c r="E164" s="273"/>
      <c r="F164" s="273"/>
      <c r="G164" s="273"/>
      <c r="H164" s="273"/>
      <c r="I164" s="273"/>
      <c r="J164" s="273"/>
      <c r="K164" s="274"/>
    </row>
    <row r="165" spans="2:11" s="1" customFormat="1" ht="45" customHeight="1">
      <c r="B165" s="275"/>
      <c r="C165" s="408" t="s">
        <v>1473</v>
      </c>
      <c r="D165" s="408"/>
      <c r="E165" s="408"/>
      <c r="F165" s="408"/>
      <c r="G165" s="408"/>
      <c r="H165" s="408"/>
      <c r="I165" s="408"/>
      <c r="J165" s="408"/>
      <c r="K165" s="276"/>
    </row>
    <row r="166" spans="2:11" s="1" customFormat="1" ht="17.25" customHeight="1">
      <c r="B166" s="275"/>
      <c r="C166" s="296" t="s">
        <v>1401</v>
      </c>
      <c r="D166" s="296"/>
      <c r="E166" s="296"/>
      <c r="F166" s="296" t="s">
        <v>1402</v>
      </c>
      <c r="G166" s="338"/>
      <c r="H166" s="339" t="s">
        <v>60</v>
      </c>
      <c r="I166" s="339" t="s">
        <v>63</v>
      </c>
      <c r="J166" s="296" t="s">
        <v>1403</v>
      </c>
      <c r="K166" s="276"/>
    </row>
    <row r="167" spans="2:11" s="1" customFormat="1" ht="17.25" customHeight="1">
      <c r="B167" s="277"/>
      <c r="C167" s="298" t="s">
        <v>1404</v>
      </c>
      <c r="D167" s="298"/>
      <c r="E167" s="298"/>
      <c r="F167" s="299" t="s">
        <v>1405</v>
      </c>
      <c r="G167" s="340"/>
      <c r="H167" s="341"/>
      <c r="I167" s="341"/>
      <c r="J167" s="298" t="s">
        <v>1406</v>
      </c>
      <c r="K167" s="278"/>
    </row>
    <row r="168" spans="2:11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pans="2:11" s="1" customFormat="1" ht="15" customHeight="1">
      <c r="B169" s="306"/>
      <c r="C169" s="283" t="s">
        <v>1410</v>
      </c>
      <c r="D169" s="283"/>
      <c r="E169" s="283"/>
      <c r="F169" s="304" t="s">
        <v>1407</v>
      </c>
      <c r="G169" s="283"/>
      <c r="H169" s="283" t="s">
        <v>1447</v>
      </c>
      <c r="I169" s="283" t="s">
        <v>1409</v>
      </c>
      <c r="J169" s="283">
        <v>120</v>
      </c>
      <c r="K169" s="329"/>
    </row>
    <row r="170" spans="2:11" s="1" customFormat="1" ht="15" customHeight="1">
      <c r="B170" s="306"/>
      <c r="C170" s="283" t="s">
        <v>1456</v>
      </c>
      <c r="D170" s="283"/>
      <c r="E170" s="283"/>
      <c r="F170" s="304" t="s">
        <v>1407</v>
      </c>
      <c r="G170" s="283"/>
      <c r="H170" s="283" t="s">
        <v>1457</v>
      </c>
      <c r="I170" s="283" t="s">
        <v>1409</v>
      </c>
      <c r="J170" s="283" t="s">
        <v>1458</v>
      </c>
      <c r="K170" s="329"/>
    </row>
    <row r="171" spans="2:11" s="1" customFormat="1" ht="15" customHeight="1">
      <c r="B171" s="306"/>
      <c r="C171" s="283" t="s">
        <v>1355</v>
      </c>
      <c r="D171" s="283"/>
      <c r="E171" s="283"/>
      <c r="F171" s="304" t="s">
        <v>1407</v>
      </c>
      <c r="G171" s="283"/>
      <c r="H171" s="283" t="s">
        <v>1474</v>
      </c>
      <c r="I171" s="283" t="s">
        <v>1409</v>
      </c>
      <c r="J171" s="283" t="s">
        <v>1458</v>
      </c>
      <c r="K171" s="329"/>
    </row>
    <row r="172" spans="2:11" s="1" customFormat="1" ht="15" customHeight="1">
      <c r="B172" s="306"/>
      <c r="C172" s="283" t="s">
        <v>1412</v>
      </c>
      <c r="D172" s="283"/>
      <c r="E172" s="283"/>
      <c r="F172" s="304" t="s">
        <v>1413</v>
      </c>
      <c r="G172" s="283"/>
      <c r="H172" s="283" t="s">
        <v>1474</v>
      </c>
      <c r="I172" s="283" t="s">
        <v>1409</v>
      </c>
      <c r="J172" s="283">
        <v>50</v>
      </c>
      <c r="K172" s="329"/>
    </row>
    <row r="173" spans="2:11" s="1" customFormat="1" ht="15" customHeight="1">
      <c r="B173" s="306"/>
      <c r="C173" s="283" t="s">
        <v>1415</v>
      </c>
      <c r="D173" s="283"/>
      <c r="E173" s="283"/>
      <c r="F173" s="304" t="s">
        <v>1407</v>
      </c>
      <c r="G173" s="283"/>
      <c r="H173" s="283" t="s">
        <v>1474</v>
      </c>
      <c r="I173" s="283" t="s">
        <v>1417</v>
      </c>
      <c r="J173" s="283"/>
      <c r="K173" s="329"/>
    </row>
    <row r="174" spans="2:11" s="1" customFormat="1" ht="15" customHeight="1">
      <c r="B174" s="306"/>
      <c r="C174" s="283" t="s">
        <v>1426</v>
      </c>
      <c r="D174" s="283"/>
      <c r="E174" s="283"/>
      <c r="F174" s="304" t="s">
        <v>1413</v>
      </c>
      <c r="G174" s="283"/>
      <c r="H174" s="283" t="s">
        <v>1474</v>
      </c>
      <c r="I174" s="283" t="s">
        <v>1409</v>
      </c>
      <c r="J174" s="283">
        <v>50</v>
      </c>
      <c r="K174" s="329"/>
    </row>
    <row r="175" spans="2:11" s="1" customFormat="1" ht="15" customHeight="1">
      <c r="B175" s="306"/>
      <c r="C175" s="283" t="s">
        <v>1434</v>
      </c>
      <c r="D175" s="283"/>
      <c r="E175" s="283"/>
      <c r="F175" s="304" t="s">
        <v>1413</v>
      </c>
      <c r="G175" s="283"/>
      <c r="H175" s="283" t="s">
        <v>1474</v>
      </c>
      <c r="I175" s="283" t="s">
        <v>1409</v>
      </c>
      <c r="J175" s="283">
        <v>50</v>
      </c>
      <c r="K175" s="329"/>
    </row>
    <row r="176" spans="2:11" s="1" customFormat="1" ht="15" customHeight="1">
      <c r="B176" s="306"/>
      <c r="C176" s="283" t="s">
        <v>1432</v>
      </c>
      <c r="D176" s="283"/>
      <c r="E176" s="283"/>
      <c r="F176" s="304" t="s">
        <v>1413</v>
      </c>
      <c r="G176" s="283"/>
      <c r="H176" s="283" t="s">
        <v>1474</v>
      </c>
      <c r="I176" s="283" t="s">
        <v>1409</v>
      </c>
      <c r="J176" s="283">
        <v>50</v>
      </c>
      <c r="K176" s="329"/>
    </row>
    <row r="177" spans="2:11" s="1" customFormat="1" ht="15" customHeight="1">
      <c r="B177" s="306"/>
      <c r="C177" s="283" t="s">
        <v>219</v>
      </c>
      <c r="D177" s="283"/>
      <c r="E177" s="283"/>
      <c r="F177" s="304" t="s">
        <v>1407</v>
      </c>
      <c r="G177" s="283"/>
      <c r="H177" s="283" t="s">
        <v>1475</v>
      </c>
      <c r="I177" s="283" t="s">
        <v>1476</v>
      </c>
      <c r="J177" s="283"/>
      <c r="K177" s="329"/>
    </row>
    <row r="178" spans="2:11" s="1" customFormat="1" ht="15" customHeight="1">
      <c r="B178" s="306"/>
      <c r="C178" s="283" t="s">
        <v>63</v>
      </c>
      <c r="D178" s="283"/>
      <c r="E178" s="283"/>
      <c r="F178" s="304" t="s">
        <v>1407</v>
      </c>
      <c r="G178" s="283"/>
      <c r="H178" s="283" t="s">
        <v>1477</v>
      </c>
      <c r="I178" s="283" t="s">
        <v>1478</v>
      </c>
      <c r="J178" s="283">
        <v>1</v>
      </c>
      <c r="K178" s="329"/>
    </row>
    <row r="179" spans="2:11" s="1" customFormat="1" ht="15" customHeight="1">
      <c r="B179" s="306"/>
      <c r="C179" s="283" t="s">
        <v>59</v>
      </c>
      <c r="D179" s="283"/>
      <c r="E179" s="283"/>
      <c r="F179" s="304" t="s">
        <v>1407</v>
      </c>
      <c r="G179" s="283"/>
      <c r="H179" s="283" t="s">
        <v>1479</v>
      </c>
      <c r="I179" s="283" t="s">
        <v>1409</v>
      </c>
      <c r="J179" s="283">
        <v>20</v>
      </c>
      <c r="K179" s="329"/>
    </row>
    <row r="180" spans="2:11" s="1" customFormat="1" ht="15" customHeight="1">
      <c r="B180" s="306"/>
      <c r="C180" s="283" t="s">
        <v>60</v>
      </c>
      <c r="D180" s="283"/>
      <c r="E180" s="283"/>
      <c r="F180" s="304" t="s">
        <v>1407</v>
      </c>
      <c r="G180" s="283"/>
      <c r="H180" s="283" t="s">
        <v>1480</v>
      </c>
      <c r="I180" s="283" t="s">
        <v>1409</v>
      </c>
      <c r="J180" s="283">
        <v>255</v>
      </c>
      <c r="K180" s="329"/>
    </row>
    <row r="181" spans="2:11" s="1" customFormat="1" ht="15" customHeight="1">
      <c r="B181" s="306"/>
      <c r="C181" s="283" t="s">
        <v>220</v>
      </c>
      <c r="D181" s="283"/>
      <c r="E181" s="283"/>
      <c r="F181" s="304" t="s">
        <v>1407</v>
      </c>
      <c r="G181" s="283"/>
      <c r="H181" s="283" t="s">
        <v>1371</v>
      </c>
      <c r="I181" s="283" t="s">
        <v>1409</v>
      </c>
      <c r="J181" s="283">
        <v>10</v>
      </c>
      <c r="K181" s="329"/>
    </row>
    <row r="182" spans="2:11" s="1" customFormat="1" ht="15" customHeight="1">
      <c r="B182" s="306"/>
      <c r="C182" s="283" t="s">
        <v>221</v>
      </c>
      <c r="D182" s="283"/>
      <c r="E182" s="283"/>
      <c r="F182" s="304" t="s">
        <v>1407</v>
      </c>
      <c r="G182" s="283"/>
      <c r="H182" s="283" t="s">
        <v>1481</v>
      </c>
      <c r="I182" s="283" t="s">
        <v>1442</v>
      </c>
      <c r="J182" s="283"/>
      <c r="K182" s="329"/>
    </row>
    <row r="183" spans="2:11" s="1" customFormat="1" ht="15" customHeight="1">
      <c r="B183" s="306"/>
      <c r="C183" s="283" t="s">
        <v>1482</v>
      </c>
      <c r="D183" s="283"/>
      <c r="E183" s="283"/>
      <c r="F183" s="304" t="s">
        <v>1407</v>
      </c>
      <c r="G183" s="283"/>
      <c r="H183" s="283" t="s">
        <v>1483</v>
      </c>
      <c r="I183" s="283" t="s">
        <v>1442</v>
      </c>
      <c r="J183" s="283"/>
      <c r="K183" s="329"/>
    </row>
    <row r="184" spans="2:11" s="1" customFormat="1" ht="15" customHeight="1">
      <c r="B184" s="306"/>
      <c r="C184" s="283" t="s">
        <v>1471</v>
      </c>
      <c r="D184" s="283"/>
      <c r="E184" s="283"/>
      <c r="F184" s="304" t="s">
        <v>1407</v>
      </c>
      <c r="G184" s="283"/>
      <c r="H184" s="283" t="s">
        <v>1484</v>
      </c>
      <c r="I184" s="283" t="s">
        <v>1442</v>
      </c>
      <c r="J184" s="283"/>
      <c r="K184" s="329"/>
    </row>
    <row r="185" spans="2:11" s="1" customFormat="1" ht="15" customHeight="1">
      <c r="B185" s="306"/>
      <c r="C185" s="283" t="s">
        <v>223</v>
      </c>
      <c r="D185" s="283"/>
      <c r="E185" s="283"/>
      <c r="F185" s="304" t="s">
        <v>1413</v>
      </c>
      <c r="G185" s="283"/>
      <c r="H185" s="283" t="s">
        <v>1485</v>
      </c>
      <c r="I185" s="283" t="s">
        <v>1409</v>
      </c>
      <c r="J185" s="283">
        <v>50</v>
      </c>
      <c r="K185" s="329"/>
    </row>
    <row r="186" spans="2:11" s="1" customFormat="1" ht="15" customHeight="1">
      <c r="B186" s="306"/>
      <c r="C186" s="283" t="s">
        <v>1486</v>
      </c>
      <c r="D186" s="283"/>
      <c r="E186" s="283"/>
      <c r="F186" s="304" t="s">
        <v>1413</v>
      </c>
      <c r="G186" s="283"/>
      <c r="H186" s="283" t="s">
        <v>1487</v>
      </c>
      <c r="I186" s="283" t="s">
        <v>1488</v>
      </c>
      <c r="J186" s="283"/>
      <c r="K186" s="329"/>
    </row>
    <row r="187" spans="2:11" s="1" customFormat="1" ht="15" customHeight="1">
      <c r="B187" s="306"/>
      <c r="C187" s="283" t="s">
        <v>1489</v>
      </c>
      <c r="D187" s="283"/>
      <c r="E187" s="283"/>
      <c r="F187" s="304" t="s">
        <v>1413</v>
      </c>
      <c r="G187" s="283"/>
      <c r="H187" s="283" t="s">
        <v>1490</v>
      </c>
      <c r="I187" s="283" t="s">
        <v>1488</v>
      </c>
      <c r="J187" s="283"/>
      <c r="K187" s="329"/>
    </row>
    <row r="188" spans="2:11" s="1" customFormat="1" ht="15" customHeight="1">
      <c r="B188" s="306"/>
      <c r="C188" s="283" t="s">
        <v>1491</v>
      </c>
      <c r="D188" s="283"/>
      <c r="E188" s="283"/>
      <c r="F188" s="304" t="s">
        <v>1413</v>
      </c>
      <c r="G188" s="283"/>
      <c r="H188" s="283" t="s">
        <v>1492</v>
      </c>
      <c r="I188" s="283" t="s">
        <v>1488</v>
      </c>
      <c r="J188" s="283"/>
      <c r="K188" s="329"/>
    </row>
    <row r="189" spans="2:11" s="1" customFormat="1" ht="15" customHeight="1">
      <c r="B189" s="306"/>
      <c r="C189" s="342" t="s">
        <v>1493</v>
      </c>
      <c r="D189" s="283"/>
      <c r="E189" s="283"/>
      <c r="F189" s="304" t="s">
        <v>1413</v>
      </c>
      <c r="G189" s="283"/>
      <c r="H189" s="283" t="s">
        <v>1494</v>
      </c>
      <c r="I189" s="283" t="s">
        <v>1495</v>
      </c>
      <c r="J189" s="343" t="s">
        <v>1496</v>
      </c>
      <c r="K189" s="329"/>
    </row>
    <row r="190" spans="2:11" s="1" customFormat="1" ht="15" customHeight="1">
      <c r="B190" s="306"/>
      <c r="C190" s="342" t="s">
        <v>48</v>
      </c>
      <c r="D190" s="283"/>
      <c r="E190" s="283"/>
      <c r="F190" s="304" t="s">
        <v>1407</v>
      </c>
      <c r="G190" s="283"/>
      <c r="H190" s="280" t="s">
        <v>1497</v>
      </c>
      <c r="I190" s="283" t="s">
        <v>1498</v>
      </c>
      <c r="J190" s="283"/>
      <c r="K190" s="329"/>
    </row>
    <row r="191" spans="2:11" s="1" customFormat="1" ht="15" customHeight="1">
      <c r="B191" s="306"/>
      <c r="C191" s="342" t="s">
        <v>1499</v>
      </c>
      <c r="D191" s="283"/>
      <c r="E191" s="283"/>
      <c r="F191" s="304" t="s">
        <v>1407</v>
      </c>
      <c r="G191" s="283"/>
      <c r="H191" s="283" t="s">
        <v>1500</v>
      </c>
      <c r="I191" s="283" t="s">
        <v>1442</v>
      </c>
      <c r="J191" s="283"/>
      <c r="K191" s="329"/>
    </row>
    <row r="192" spans="2:11" s="1" customFormat="1" ht="15" customHeight="1">
      <c r="B192" s="306"/>
      <c r="C192" s="342" t="s">
        <v>1501</v>
      </c>
      <c r="D192" s="283"/>
      <c r="E192" s="283"/>
      <c r="F192" s="304" t="s">
        <v>1407</v>
      </c>
      <c r="G192" s="283"/>
      <c r="H192" s="283" t="s">
        <v>1502</v>
      </c>
      <c r="I192" s="283" t="s">
        <v>1442</v>
      </c>
      <c r="J192" s="283"/>
      <c r="K192" s="329"/>
    </row>
    <row r="193" spans="2:11" s="1" customFormat="1" ht="15" customHeight="1">
      <c r="B193" s="306"/>
      <c r="C193" s="342" t="s">
        <v>1503</v>
      </c>
      <c r="D193" s="283"/>
      <c r="E193" s="283"/>
      <c r="F193" s="304" t="s">
        <v>1413</v>
      </c>
      <c r="G193" s="283"/>
      <c r="H193" s="283" t="s">
        <v>1504</v>
      </c>
      <c r="I193" s="283" t="s">
        <v>1442</v>
      </c>
      <c r="J193" s="283"/>
      <c r="K193" s="329"/>
    </row>
    <row r="194" spans="2:11" s="1" customFormat="1" ht="15" customHeight="1">
      <c r="B194" s="335"/>
      <c r="C194" s="344"/>
      <c r="D194" s="315"/>
      <c r="E194" s="315"/>
      <c r="F194" s="315"/>
      <c r="G194" s="315"/>
      <c r="H194" s="315"/>
      <c r="I194" s="315"/>
      <c r="J194" s="315"/>
      <c r="K194" s="336"/>
    </row>
    <row r="195" spans="2:11" s="1" customFormat="1" ht="18.75" customHeight="1">
      <c r="B195" s="317"/>
      <c r="C195" s="327"/>
      <c r="D195" s="327"/>
      <c r="E195" s="327"/>
      <c r="F195" s="337"/>
      <c r="G195" s="327"/>
      <c r="H195" s="327"/>
      <c r="I195" s="327"/>
      <c r="J195" s="327"/>
      <c r="K195" s="317"/>
    </row>
    <row r="196" spans="2:11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pans="2:11" s="1" customFormat="1" ht="18.75" customHeight="1">
      <c r="B197" s="290"/>
      <c r="C197" s="290"/>
      <c r="D197" s="290"/>
      <c r="E197" s="290"/>
      <c r="F197" s="290"/>
      <c r="G197" s="290"/>
      <c r="H197" s="290"/>
      <c r="I197" s="290"/>
      <c r="J197" s="290"/>
      <c r="K197" s="290"/>
    </row>
    <row r="198" spans="2:11" s="1" customFormat="1" ht="12">
      <c r="B198" s="272"/>
      <c r="C198" s="273"/>
      <c r="D198" s="273"/>
      <c r="E198" s="273"/>
      <c r="F198" s="273"/>
      <c r="G198" s="273"/>
      <c r="H198" s="273"/>
      <c r="I198" s="273"/>
      <c r="J198" s="273"/>
      <c r="K198" s="274"/>
    </row>
    <row r="199" spans="2:11" s="1" customFormat="1" ht="22.2">
      <c r="B199" s="275"/>
      <c r="C199" s="408" t="s">
        <v>1505</v>
      </c>
      <c r="D199" s="408"/>
      <c r="E199" s="408"/>
      <c r="F199" s="408"/>
      <c r="G199" s="408"/>
      <c r="H199" s="408"/>
      <c r="I199" s="408"/>
      <c r="J199" s="408"/>
      <c r="K199" s="276"/>
    </row>
    <row r="200" spans="2:11" s="1" customFormat="1" ht="25.5" customHeight="1">
      <c r="B200" s="275"/>
      <c r="C200" s="345" t="s">
        <v>1506</v>
      </c>
      <c r="D200" s="345"/>
      <c r="E200" s="345"/>
      <c r="F200" s="345" t="s">
        <v>1507</v>
      </c>
      <c r="G200" s="346"/>
      <c r="H200" s="414" t="s">
        <v>1508</v>
      </c>
      <c r="I200" s="414"/>
      <c r="J200" s="414"/>
      <c r="K200" s="276"/>
    </row>
    <row r="201" spans="2:11" s="1" customFormat="1" ht="5.25" customHeight="1">
      <c r="B201" s="306"/>
      <c r="C201" s="301"/>
      <c r="D201" s="301"/>
      <c r="E201" s="301"/>
      <c r="F201" s="301"/>
      <c r="G201" s="327"/>
      <c r="H201" s="301"/>
      <c r="I201" s="301"/>
      <c r="J201" s="301"/>
      <c r="K201" s="329"/>
    </row>
    <row r="202" spans="2:11" s="1" customFormat="1" ht="15" customHeight="1">
      <c r="B202" s="306"/>
      <c r="C202" s="283" t="s">
        <v>1498</v>
      </c>
      <c r="D202" s="283"/>
      <c r="E202" s="283"/>
      <c r="F202" s="304" t="s">
        <v>49</v>
      </c>
      <c r="G202" s="283"/>
      <c r="H202" s="413" t="s">
        <v>1509</v>
      </c>
      <c r="I202" s="413"/>
      <c r="J202" s="413"/>
      <c r="K202" s="329"/>
    </row>
    <row r="203" spans="2:11" s="1" customFormat="1" ht="15" customHeight="1">
      <c r="B203" s="306"/>
      <c r="C203" s="283"/>
      <c r="D203" s="283"/>
      <c r="E203" s="283"/>
      <c r="F203" s="304" t="s">
        <v>50</v>
      </c>
      <c r="G203" s="283"/>
      <c r="H203" s="413" t="s">
        <v>1510</v>
      </c>
      <c r="I203" s="413"/>
      <c r="J203" s="413"/>
      <c r="K203" s="329"/>
    </row>
    <row r="204" spans="2:11" s="1" customFormat="1" ht="15" customHeight="1">
      <c r="B204" s="306"/>
      <c r="C204" s="283"/>
      <c r="D204" s="283"/>
      <c r="E204" s="283"/>
      <c r="F204" s="304" t="s">
        <v>53</v>
      </c>
      <c r="G204" s="283"/>
      <c r="H204" s="413" t="s">
        <v>1511</v>
      </c>
      <c r="I204" s="413"/>
      <c r="J204" s="413"/>
      <c r="K204" s="329"/>
    </row>
    <row r="205" spans="2:11" s="1" customFormat="1" ht="15" customHeight="1">
      <c r="B205" s="306"/>
      <c r="C205" s="283"/>
      <c r="D205" s="283"/>
      <c r="E205" s="283"/>
      <c r="F205" s="304" t="s">
        <v>51</v>
      </c>
      <c r="G205" s="283"/>
      <c r="H205" s="413" t="s">
        <v>1512</v>
      </c>
      <c r="I205" s="413"/>
      <c r="J205" s="413"/>
      <c r="K205" s="329"/>
    </row>
    <row r="206" spans="2:11" s="1" customFormat="1" ht="15" customHeight="1">
      <c r="B206" s="306"/>
      <c r="C206" s="283"/>
      <c r="D206" s="283"/>
      <c r="E206" s="283"/>
      <c r="F206" s="304" t="s">
        <v>52</v>
      </c>
      <c r="G206" s="283"/>
      <c r="H206" s="413" t="s">
        <v>1513</v>
      </c>
      <c r="I206" s="413"/>
      <c r="J206" s="413"/>
      <c r="K206" s="329"/>
    </row>
    <row r="207" spans="2:11" s="1" customFormat="1" ht="15" customHeight="1">
      <c r="B207" s="306"/>
      <c r="C207" s="283"/>
      <c r="D207" s="283"/>
      <c r="E207" s="283"/>
      <c r="F207" s="304"/>
      <c r="G207" s="283"/>
      <c r="H207" s="283"/>
      <c r="I207" s="283"/>
      <c r="J207" s="283"/>
      <c r="K207" s="329"/>
    </row>
    <row r="208" spans="2:11" s="1" customFormat="1" ht="15" customHeight="1">
      <c r="B208" s="306"/>
      <c r="C208" s="283" t="s">
        <v>1454</v>
      </c>
      <c r="D208" s="283"/>
      <c r="E208" s="283"/>
      <c r="F208" s="304" t="s">
        <v>85</v>
      </c>
      <c r="G208" s="283"/>
      <c r="H208" s="413" t="s">
        <v>1514</v>
      </c>
      <c r="I208" s="413"/>
      <c r="J208" s="413"/>
      <c r="K208" s="329"/>
    </row>
    <row r="209" spans="2:11" s="1" customFormat="1" ht="15" customHeight="1">
      <c r="B209" s="306"/>
      <c r="C209" s="283"/>
      <c r="D209" s="283"/>
      <c r="E209" s="283"/>
      <c r="F209" s="304" t="s">
        <v>1351</v>
      </c>
      <c r="G209" s="283"/>
      <c r="H209" s="413" t="s">
        <v>1352</v>
      </c>
      <c r="I209" s="413"/>
      <c r="J209" s="413"/>
      <c r="K209" s="329"/>
    </row>
    <row r="210" spans="2:11" s="1" customFormat="1" ht="15" customHeight="1">
      <c r="B210" s="306"/>
      <c r="C210" s="283"/>
      <c r="D210" s="283"/>
      <c r="E210" s="283"/>
      <c r="F210" s="304" t="s">
        <v>1349</v>
      </c>
      <c r="G210" s="283"/>
      <c r="H210" s="413" t="s">
        <v>1515</v>
      </c>
      <c r="I210" s="413"/>
      <c r="J210" s="413"/>
      <c r="K210" s="329"/>
    </row>
    <row r="211" spans="2:11" s="1" customFormat="1" ht="15" customHeight="1">
      <c r="B211" s="347"/>
      <c r="C211" s="283"/>
      <c r="D211" s="283"/>
      <c r="E211" s="283"/>
      <c r="F211" s="304" t="s">
        <v>89</v>
      </c>
      <c r="G211" s="342"/>
      <c r="H211" s="412" t="s">
        <v>90</v>
      </c>
      <c r="I211" s="412"/>
      <c r="J211" s="412"/>
      <c r="K211" s="348"/>
    </row>
    <row r="212" spans="2:11" s="1" customFormat="1" ht="15" customHeight="1">
      <c r="B212" s="347"/>
      <c r="C212" s="283"/>
      <c r="D212" s="283"/>
      <c r="E212" s="283"/>
      <c r="F212" s="304" t="s">
        <v>1353</v>
      </c>
      <c r="G212" s="342"/>
      <c r="H212" s="412" t="s">
        <v>1516</v>
      </c>
      <c r="I212" s="412"/>
      <c r="J212" s="412"/>
      <c r="K212" s="348"/>
    </row>
    <row r="213" spans="2:11" s="1" customFormat="1" ht="15" customHeight="1">
      <c r="B213" s="347"/>
      <c r="C213" s="283"/>
      <c r="D213" s="283"/>
      <c r="E213" s="283"/>
      <c r="F213" s="304"/>
      <c r="G213" s="342"/>
      <c r="H213" s="333"/>
      <c r="I213" s="333"/>
      <c r="J213" s="333"/>
      <c r="K213" s="348"/>
    </row>
    <row r="214" spans="2:11" s="1" customFormat="1" ht="15" customHeight="1">
      <c r="B214" s="347"/>
      <c r="C214" s="283" t="s">
        <v>1478</v>
      </c>
      <c r="D214" s="283"/>
      <c r="E214" s="283"/>
      <c r="F214" s="304">
        <v>1</v>
      </c>
      <c r="G214" s="342"/>
      <c r="H214" s="412" t="s">
        <v>1517</v>
      </c>
      <c r="I214" s="412"/>
      <c r="J214" s="412"/>
      <c r="K214" s="348"/>
    </row>
    <row r="215" spans="2:11" s="1" customFormat="1" ht="15" customHeight="1">
      <c r="B215" s="347"/>
      <c r="C215" s="283"/>
      <c r="D215" s="283"/>
      <c r="E215" s="283"/>
      <c r="F215" s="304">
        <v>2</v>
      </c>
      <c r="G215" s="342"/>
      <c r="H215" s="412" t="s">
        <v>1518</v>
      </c>
      <c r="I215" s="412"/>
      <c r="J215" s="412"/>
      <c r="K215" s="348"/>
    </row>
    <row r="216" spans="2:11" s="1" customFormat="1" ht="15" customHeight="1">
      <c r="B216" s="347"/>
      <c r="C216" s="283"/>
      <c r="D216" s="283"/>
      <c r="E216" s="283"/>
      <c r="F216" s="304">
        <v>3</v>
      </c>
      <c r="G216" s="342"/>
      <c r="H216" s="412" t="s">
        <v>1519</v>
      </c>
      <c r="I216" s="412"/>
      <c r="J216" s="412"/>
      <c r="K216" s="348"/>
    </row>
    <row r="217" spans="2:11" s="1" customFormat="1" ht="15" customHeight="1">
      <c r="B217" s="347"/>
      <c r="C217" s="283"/>
      <c r="D217" s="283"/>
      <c r="E217" s="283"/>
      <c r="F217" s="304">
        <v>4</v>
      </c>
      <c r="G217" s="342"/>
      <c r="H217" s="412" t="s">
        <v>1520</v>
      </c>
      <c r="I217" s="412"/>
      <c r="J217" s="412"/>
      <c r="K217" s="348"/>
    </row>
    <row r="218" spans="2:11" s="1" customFormat="1" ht="12.75" customHeight="1">
      <c r="B218" s="349"/>
      <c r="C218" s="350"/>
      <c r="D218" s="350"/>
      <c r="E218" s="350"/>
      <c r="F218" s="350"/>
      <c r="G218" s="350"/>
      <c r="H218" s="350"/>
      <c r="I218" s="350"/>
      <c r="J218" s="350"/>
      <c r="K218" s="351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Rekapitulace stavby</vt:lpstr>
      <vt:lpstr>VOP k ceně díla</vt:lpstr>
      <vt:lpstr>SO 101 - Komunikace a zpe...</vt:lpstr>
      <vt:lpstr>VON - Vedlejší a ostatní ...</vt:lpstr>
      <vt:lpstr>Seznam figur</vt:lpstr>
      <vt:lpstr>Pokyny pro vyplnění</vt:lpstr>
      <vt:lpstr>'Rekapitulace stavby'!Názvy_tisku</vt:lpstr>
      <vt:lpstr>'Seznam figur'!Názvy_tisku</vt:lpstr>
      <vt:lpstr>'SO 101 - Komunikace a zpe...'!Názvy_tisku</vt:lpstr>
      <vt:lpstr>'VON - Vedlejší a ostatní ...'!Názvy_tisku</vt:lpstr>
      <vt:lpstr>'Pokyny pro vyplnění'!Oblast_tisku</vt:lpstr>
      <vt:lpstr>'Rekapitulace stavby'!Oblast_tisku</vt:lpstr>
      <vt:lpstr>'Seznam figur'!Oblast_tisku</vt:lpstr>
      <vt:lpstr>'SO 101 - Komunikace a zpe...'!Oblast_tisku</vt:lpstr>
      <vt:lpstr>'VON - Vedlejší a ostatní ...'!Oblast_tisku</vt:lpstr>
      <vt:lpstr>'VOP k ceně díla'!Oblast_tisku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Luděk Štuller</dc:creator>
  <cp:lastModifiedBy>Luděk Štuller</cp:lastModifiedBy>
  <cp:lastPrinted>2022-06-22T07:20:44Z</cp:lastPrinted>
  <dcterms:created xsi:type="dcterms:W3CDTF">2022-06-22T07:04:53Z</dcterms:created>
  <dcterms:modified xsi:type="dcterms:W3CDTF">2022-06-22T07:21:17Z</dcterms:modified>
</cp:coreProperties>
</file>