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activeTab="0"/>
  </bookViews>
  <sheets>
    <sheet name="Rekapitulace stavby" sheetId="1" r:id="rId1"/>
    <sheet name="SO 101 - Pozemní komunikace" sheetId="2" r:id="rId2"/>
  </sheets>
  <definedNames>
    <definedName name="_xlnm._FilterDatabase" localSheetId="1" hidden="1">'SO 101 - Pozemní komunikace'!$C$130:$K$599</definedName>
    <definedName name="_xlnm.Print_Area" localSheetId="0">'Rekapitulace stavby'!$D$4:$AO$76,'Rekapitulace stavby'!$C$82:$AQ$96</definedName>
    <definedName name="_xlnm.Print_Area" localSheetId="1">'SO 101 - Pozemní komunikace'!$C$4:$J$76,'SO 101 - Pozemní komunikace'!$C$82:$J$112,'SO 101 - Pozemní komunikace'!$C$118:$K$599</definedName>
    <definedName name="_xlnm.Print_Titles" localSheetId="0">'Rekapitulace stavby'!$92:$92</definedName>
    <definedName name="_xlnm.Print_Titles" localSheetId="1">'SO 101 - Pozemní komunikace'!$130:$130</definedName>
  </definedNames>
  <calcPr calcId="145621"/>
</workbook>
</file>

<file path=xl/sharedStrings.xml><?xml version="1.0" encoding="utf-8"?>
<sst xmlns="http://schemas.openxmlformats.org/spreadsheetml/2006/main" count="4177" uniqueCount="820">
  <si>
    <t>Export Komplet</t>
  </si>
  <si>
    <t/>
  </si>
  <si>
    <t>2.0</t>
  </si>
  <si>
    <t>ZAMOK</t>
  </si>
  <si>
    <t>False</t>
  </si>
  <si>
    <t>{bd34a46d-ca7c-4904-8854-ee5a8437048b}</t>
  </si>
  <si>
    <t>0,01</t>
  </si>
  <si>
    <t>21</t>
  </si>
  <si>
    <t>15</t>
  </si>
  <si>
    <t>REKAPITULACE STAVBY</t>
  </si>
  <si>
    <t>v ---  níže se nacházejí doplnkové a pomocné údaje k sestavám  --- v</t>
  </si>
  <si>
    <t>Návod na vyplnění</t>
  </si>
  <si>
    <t>0,001</t>
  </si>
  <si>
    <t>Kód:</t>
  </si>
  <si>
    <t>060-0-19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</si>
  <si>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</si>
  <si>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</si>
  <si>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Dobříš, ulice Mládeže - Rozšíření vozovky a stavební úpravy</t>
  </si>
  <si>
    <t>KSO:</t>
  </si>
  <si>
    <t>822 2</t>
  </si>
  <si>
    <t>CC-CZ:</t>
  </si>
  <si>
    <t>2112</t>
  </si>
  <si>
    <t>Místo:</t>
  </si>
  <si>
    <t>Dobříš</t>
  </si>
  <si>
    <t>Datum:</t>
  </si>
  <si>
    <t>4. 12. 2019</t>
  </si>
  <si>
    <t>Zadavatel:</t>
  </si>
  <si>
    <t>IČ:</t>
  </si>
  <si>
    <t xml:space="preserve"> </t>
  </si>
  <si>
    <t>DIČ:</t>
  </si>
  <si>
    <t>Uchazeč:</t>
  </si>
  <si>
    <t>Vyplň údaj</t>
  </si>
  <si>
    <t>Projektant:</t>
  </si>
  <si>
    <t>Ing. Jiří Cihlář</t>
  </si>
  <si>
    <t>True</t>
  </si>
  <si>
    <t>Zpracovatel:</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</si>
  <si>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</si>
  <si>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Výkazy výměr byly změřeny digitálně v dwg. Pro výběr zhotovitele je soupis prací nedílnou součástí projektové dokumentace a nesmí být použit samostatně. Povinností dodavatele je překontrolovat specifikaci materiálu a případný chybějící materiál nebo výkony doplnit a ocenit. Součástí ceny musí být veškeré náklady, aby cena byla konečná a zahrnovala celou dodávku a montáž akce.
Pro potřeby zpracování rozpočtu a výkazu výměr byla použita projektová dokumentace Dobříš, ulice Mládeže - Rozšíření vozovky a stavební úpravy.  Z jejích příloh: D.1 – Technická zpráva, D.2 – Situace pozemní komunikace, D.3 – Vzorové příčné řezy, byly odměřeny a zjištěny údaje uvedené v tomto výkazu výměr. Jde především o výměry zpevněných ploch, objemy zemních a bouracích prací, výměry nezpevněných ploch, objemy a výměry použitých stavebních prvků, a dále další nezbytné části nutné k dokončení stavby.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</si>
  <si>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</si>
  <si>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</si>
  <si>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</si>
  <si>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</si>
  <si>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</si>
  <si>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</si>
  <si>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</si>
  <si>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</si>
  <si>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</si>
  <si>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</si>
  <si>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</si>
  <si>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</si>
  <si>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</si>
  <si>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</si>
  <si>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</si>
  <si>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</si>
  <si>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</si>
  <si>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</si>
  <si>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</si>
  <si>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</si>
  <si>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</si>
  <si>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</si>
  <si>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</si>
  <si>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</si>
  <si>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</si>
  <si>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</si>
  <si>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</si>
  <si>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</si>
  <si>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</si>
  <si>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</si>
  <si>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</si>
  <si>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</si>
  <si>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</si>
  <si>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</si>
  <si>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</si>
  <si>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</si>
  <si>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</si>
  <si>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</si>
  <si>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</si>
  <si>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</si>
  <si>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</si>
  <si>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</si>
  <si>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</si>
  <si>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</si>
  <si>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</si>
  <si>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101</t>
  </si>
  <si>
    <t>Pozemní komunikace</t>
  </si>
  <si>
    <t>ING</t>
  </si>
  <si>
    <t>1</t>
  </si>
  <si>
    <t>{a2b89c1f-1164-47eb-bfe4-ab13e5341f4d}</t>
  </si>
  <si>
    <t>2</t>
  </si>
  <si>
    <t>KRYCÍ LIST SOUPISU PRACÍ</t>
  </si>
  <si>
    <t>Objekt:</t>
  </si>
  <si>
    <t>SO 101 - Pozemní komunikace</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</si>
  <si>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</si>
  <si>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</si>
  <si>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</si>
  <si>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</si>
  <si>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</si>
  <si>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</si>
  <si>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</si>
  <si>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</si>
  <si>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t>
  </si>
  <si>
    <t xml:space="preserve">    8 - Trubní vedení</t>
  </si>
  <si>
    <t xml:space="preserve">    9 - Ostatní konstrukce a práce, bourání</t>
  </si>
  <si>
    <t xml:space="preserve">      96 - Bourání konstrukcí</t>
  </si>
  <si>
    <t xml:space="preserve">    997 - Přesun sutě</t>
  </si>
  <si>
    <t xml:space="preserve">    998 - Přesun hmot</t>
  </si>
  <si>
    <t>M - Práce a dodávky M</t>
  </si>
  <si>
    <t xml:space="preserve">    21-M - Elektromontáže</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</si>
  <si>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</si>
  <si>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</si>
  <si>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</si>
  <si>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</si>
  <si>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</si>
  <si>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</si>
  <si>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</si>
  <si>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</si>
  <si>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</si>
  <si>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</si>
  <si>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</si>
  <si>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</si>
  <si>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</si>
  <si>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</si>
  <si>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</si>
  <si>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</si>
  <si>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</si>
  <si>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</si>
  <si>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</si>
  <si>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</si>
  <si>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</si>
  <si>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</si>
  <si>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122201101</t>
  </si>
  <si>
    <t>Odkopávky a prokopávky nezapažené v hornině tř. 3 objem do 100 m3</t>
  </si>
  <si>
    <t>m3</t>
  </si>
  <si>
    <t>CS ÚRS 2019 02</t>
  </si>
  <si>
    <t>4</t>
  </si>
  <si>
    <t>-592086188</t>
  </si>
  <si>
    <t>PP</t>
  </si>
  <si>
    <t>Odkopávky a prokopávky nezapažené  s přehozením výkopku na vzdálenost do 3 m nebo s naložením na dopravní prostředek v hornině tř. 3 do 100 m3</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</si>
  <si>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</si>
  <si>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</si>
  <si>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</si>
  <si>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"zemina vhodná k ohumusování" (23,87+67,94+32,95)*0,15</t>
  </si>
  <si>
    <t>"zemina" (36,98+18,57)*0,585+1,268*6,06</t>
  </si>
  <si>
    <t>Součet</t>
  </si>
  <si>
    <t>122201109</t>
  </si>
  <si>
    <t>Příplatek za lepivost u odkopávek v hornině tř. 1 až 3</t>
  </si>
  <si>
    <t>-508840031</t>
  </si>
  <si>
    <t>Odkopávky a prokopávky nezapažené  s přehozením výkopku na vzdálenost do 3 m nebo s naložením na dopravní prostředek v hornině tř. 3 Příplatek k cenám za lepivost horniny tř. 3</t>
  </si>
  <si>
    <t>58,895</t>
  </si>
  <si>
    <t>3</t>
  </si>
  <si>
    <t>132201101</t>
  </si>
  <si>
    <t>Hloubení rýh š do 600 mm v hornině tř. 3 objemu do 100 m3</t>
  </si>
  <si>
    <t>932787976</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</si>
  <si>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</si>
  <si>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</si>
  <si>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"přípojka"</t>
  </si>
  <si>
    <t>(4,26+0,78+1,74)*0,6*1</t>
  </si>
  <si>
    <t>132201109</t>
  </si>
  <si>
    <t>Příplatek za lepivost k hloubení rýh š do 600 mm v hornině tř. 3</t>
  </si>
  <si>
    <t>955974324</t>
  </si>
  <si>
    <t>Hloubení zapažených i nezapažených rýh šířky do 600 mm  s urovnáním dna do předepsaného profilu a spádu v hornině tř. 3 Příplatek k cenám za lepivost horniny tř. 3</t>
  </si>
  <si>
    <t>4,068</t>
  </si>
  <si>
    <t>5</t>
  </si>
  <si>
    <t>133201101</t>
  </si>
  <si>
    <t>Hloubení šachet v hornině tř. 3 objemu do 100 m3</t>
  </si>
  <si>
    <t>507545103</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</si>
  <si>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</si>
  <si>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</si>
  <si>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3*1*1*1,2</t>
  </si>
  <si>
    <t>6</t>
  </si>
  <si>
    <t>133201109</t>
  </si>
  <si>
    <t>Příplatek za lepivost u hloubení šachet v hornině tř. 3</t>
  </si>
  <si>
    <t>-120596176</t>
  </si>
  <si>
    <t>Hloubení zapažených i nezapažených šachet  s případným nutným přemístěním výkopku ve výkopišti v hornině tř. 3 Příplatek k cenám za lepivost horniny tř. 3</t>
  </si>
  <si>
    <t>3,6</t>
  </si>
  <si>
    <t>7</t>
  </si>
  <si>
    <t>162201102</t>
  </si>
  <si>
    <t>Vodorovné přemístění do 50 m výkopku/sypaniny z horniny tř. 1 až 4</t>
  </si>
  <si>
    <t>1052283897</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</si>
  <si>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</si>
  <si>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</si>
  <si>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v rámci stavby pro zásyp" 1</t>
  </si>
  <si>
    <t>8</t>
  </si>
  <si>
    <t>162401102</t>
  </si>
  <si>
    <t>Vodorovné přemístění do 2000 m výkopku/sypaniny z horniny tř. 1 až 4</t>
  </si>
  <si>
    <t>167679272</t>
  </si>
  <si>
    <t>Vodorovné přemístění výkopku nebo sypaniny po suchu  na obvyklém dopravním prostředku, bez naložení výkopku, avšak se složením bez rozhrnutí z horniny tř. 1 až 4 na vzdálenost přes 1 500 do 2 000 m</t>
  </si>
  <si>
    <t>"zemina vhodná k ohumusování na skládku stavby" (23,87+67,94+32,95)*0,15</t>
  </si>
  <si>
    <t>"zemina vhodná k ohumusování ze skládky stavby na místi upotřebení" (23,87+67,94+32,95)*0,15</t>
  </si>
  <si>
    <t>9</t>
  </si>
  <si>
    <t>162601102</t>
  </si>
  <si>
    <t>Vodorovné přemístění do 5000 m výkopku/sypaniny z horniny tř. 1 až 4</t>
  </si>
  <si>
    <t>1283043843</t>
  </si>
  <si>
    <t>Vodorovné přemístění výkopku nebo sypaniny po suchu  na obvyklém dopravním prostředku, bez naložení výkopku, avšak se složením bez rozhrnutí z horniny tř. 1 až 4 na vzdálenost přes 4 000 do 5 000 m</t>
  </si>
  <si>
    <t>40,181+4,068+3,6</t>
  </si>
  <si>
    <t>-(1+2,441)</t>
  </si>
  <si>
    <t>10</t>
  </si>
  <si>
    <t>167101101</t>
  </si>
  <si>
    <t>Nakládání výkopku z hornin tř. 1 až 4 do 100 m3</t>
  </si>
  <si>
    <t>-990586062</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</si>
  <si>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</si>
  <si>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</si>
  <si>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18,714+1</t>
  </si>
  <si>
    <t>11</t>
  </si>
  <si>
    <t>171201201</t>
  </si>
  <si>
    <t>Uložení sypaniny na skládky</t>
  </si>
  <si>
    <t>544090699</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</si>
  <si>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</si>
  <si>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</si>
  <si>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"skládka stavby" 18,714</t>
  </si>
  <si>
    <t>12</t>
  </si>
  <si>
    <t>171201211</t>
  </si>
  <si>
    <t>Poplatek za uložení stavebního odpadu - zeminy a kameniva na skládce</t>
  </si>
  <si>
    <t>t</t>
  </si>
  <si>
    <t>-1110352179</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</si>
  <si>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</si>
  <si>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</si>
  <si>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44,408</t>
  </si>
  <si>
    <t>44,408*1,8 'Přepočtené koeficientem množství</t>
  </si>
  <si>
    <t>13</t>
  </si>
  <si>
    <t>174101101</t>
  </si>
  <si>
    <t>Zásyp jam, šachet rýh nebo kolem objektů sypaninou se zhutněním</t>
  </si>
  <si>
    <t>1736378347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</si>
  <si>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</si>
  <si>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</si>
  <si>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"zásyp odstraněných UV zeminou" </t>
  </si>
  <si>
    <t>2*0,5</t>
  </si>
  <si>
    <t>"obsyp nových UV štěrkopískem"</t>
  </si>
  <si>
    <t>3,6*0,6</t>
  </si>
  <si>
    <t>"zásyp přípojek zeminou"</t>
  </si>
  <si>
    <t>0,6*0,6*(4,26+0,78+1,74)</t>
  </si>
  <si>
    <t>14</t>
  </si>
  <si>
    <t>175151101</t>
  </si>
  <si>
    <t>Obsypání potrubí strojně sypaninou bez prohození, uloženou do 3 m</t>
  </si>
  <si>
    <t>-806487410</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</si>
  <si>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</si>
  <si>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</si>
  <si>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6,78*0,17</t>
  </si>
  <si>
    <t>M</t>
  </si>
  <si>
    <t>58331200</t>
  </si>
  <si>
    <t>štěrkopísek netříděný zásypový</t>
  </si>
  <si>
    <t>-2088466795</t>
  </si>
  <si>
    <t>2,16+1,153</t>
  </si>
  <si>
    <t>3,313*2 'Přepočtené koeficientem množství</t>
  </si>
  <si>
    <t>16</t>
  </si>
  <si>
    <t>181111111</t>
  </si>
  <si>
    <t>Plošná úprava terénu do 500 m2 zemina tř 1 až 4 nerovnosti do 100 mm v rovinně a svahu do 1:5</t>
  </si>
  <si>
    <t>m2</t>
  </si>
  <si>
    <t>-1990282495</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</si>
  <si>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</si>
  <si>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</si>
  <si>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15,28+8,89+19,48+16,45+8,83+13+9,98+7,6</t>
  </si>
  <si>
    <t>73,1*0,35</t>
  </si>
  <si>
    <t>17</t>
  </si>
  <si>
    <t>181301102</t>
  </si>
  <si>
    <t>Rozprostření ornice tl vrstvy do 150 mm pl do 500 m2 v rovině nebo ve svahu do 1:5</t>
  </si>
  <si>
    <t>1794794761</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</si>
  <si>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</si>
  <si>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</si>
  <si>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125,095</t>
  </si>
  <si>
    <t>18</t>
  </si>
  <si>
    <t>10364101</t>
  </si>
  <si>
    <t>zemina pro terénní úpravy -  ornice</t>
  </si>
  <si>
    <t>2061036646</t>
  </si>
  <si>
    <t>"potřeba" (125,095)*0,15</t>
  </si>
  <si>
    <t>"stávající" -(23,87+67,94+32,95)*0,15</t>
  </si>
  <si>
    <t>0,05*1,8 'Přepočtené koeficientem množství</t>
  </si>
  <si>
    <t>19</t>
  </si>
  <si>
    <t>181411131</t>
  </si>
  <si>
    <t>Založení parkového trávníku výsevem plochy do 1000 m2 v rovině a ve svahu do 1:5</t>
  </si>
  <si>
    <t>365309739</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</si>
  <si>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</si>
  <si>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</si>
  <si>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</si>
  <si>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00572420</t>
  </si>
  <si>
    <t>osivo směs travní parková okrasná</t>
  </si>
  <si>
    <t>kg</t>
  </si>
  <si>
    <t>1821711823</t>
  </si>
  <si>
    <t>125,095*0,03</t>
  </si>
  <si>
    <t>181951102</t>
  </si>
  <si>
    <t>Úprava pláně v hornině tř. 1 až 4 se zhutněním</t>
  </si>
  <si>
    <t>-2122602591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</si>
  <si>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</si>
  <si>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</si>
  <si>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340,35+260,53+73,2</t>
  </si>
  <si>
    <t>22</t>
  </si>
  <si>
    <t>183402121</t>
  </si>
  <si>
    <t>Rozrušení půdy souvislé plochy do 500 m2 hloubky do 150 mm v rovině a svahu do 1:5</t>
  </si>
  <si>
    <t>1177340174</t>
  </si>
  <si>
    <t>Rozrušení půdy na hloubku přes 50 do 150 mm souvislé plochy do 500 m2 v rovině nebo na svahu do 1:5</t>
  </si>
  <si>
    <t xml:space="preserve">Poznámka k souboru cen:
1. V cenách nejsou započteny náklady na odstranění překážek na povrchu ploch, které mají být rozrušeny. Odstranění překážek se oceňuje: a) vegetační kryt cenami části A02 souboru cen 111 10-11 Odstranění travin a rákosu nebo 111 10-51 Odstranění stařiny, b) kořeny cenami části A02 souboru cen 111 2.-1 Odstranění nevhodných dřevin, c) balvany velikosti přes 0,10 m3 cenami souboru cen 122 86-11 Těžení a rozpojení jednotlivých balvanů, části A01 katalogu 800-1 Zemní práce, d) ostatní překážky příslušnými cenami podle jejich druhu. 2. V cenách o sklonu svahu přes 1:1 jsou uvažovány podmínky pro svahy běžně schůdné; bez použití lezeckých technik. V případě použití lezeckých technik se tyto náklady oceňují individuálně. </t>
  </si>
  <si>
    <t>23</t>
  </si>
  <si>
    <t>184802111</t>
  </si>
  <si>
    <t>Chemické odplevelení před založením kultury nad 20 m2 postřikem na široko v rovině a svahu do 1:5</t>
  </si>
  <si>
    <t>1438668850</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</si>
  <si>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</si>
  <si>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</si>
  <si>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125,095*2</t>
  </si>
  <si>
    <t>24</t>
  </si>
  <si>
    <t>184806152</t>
  </si>
  <si>
    <t>Řez keřů netrnitých průklestem D koruny do 3,0 m</t>
  </si>
  <si>
    <t>kus</t>
  </si>
  <si>
    <t>243760964</t>
  </si>
  <si>
    <t>Řez stromů, keřů nebo růží průklestem keřů netrnitých, o průměru koruny přes 1,5 do 3 m</t>
  </si>
  <si>
    <t xml:space="preserve">Poznámka k souboru cen: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</si>
  <si>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P</t>
  </si>
  <si>
    <t>Poznámka k položce:
vč. likvidace větví</t>
  </si>
  <si>
    <t>25</t>
  </si>
  <si>
    <t>185804312</t>
  </si>
  <si>
    <t>Zalití rostlin vodou plocha přes 20 m2</t>
  </si>
  <si>
    <t>-588768403</t>
  </si>
  <si>
    <t>Zalití rostlin vodou plochy záhonů jednotlivě přes 20 m2</t>
  </si>
  <si>
    <t>125,095*0,02</t>
  </si>
  <si>
    <t>26</t>
  </si>
  <si>
    <t>185851121</t>
  </si>
  <si>
    <t>Dovoz vody pro zálivku rostlin za vzdálenost do 1000 m</t>
  </si>
  <si>
    <t>-1675897803</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</si>
  <si>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</si>
  <si>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</si>
  <si>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2,502</t>
  </si>
  <si>
    <t>Vodorovné konstrukce</t>
  </si>
  <si>
    <t>27</t>
  </si>
  <si>
    <t>451573111</t>
  </si>
  <si>
    <t>Lože pod potrubí otevřený výkop ze štěrkopísku</t>
  </si>
  <si>
    <t>-1221816785</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</si>
  <si>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</si>
  <si>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</si>
  <si>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0,6*0,1*6,78</t>
  </si>
  <si>
    <t>Komunikace</t>
  </si>
  <si>
    <t>28</t>
  </si>
  <si>
    <t>564861112</t>
  </si>
  <si>
    <t>Podklad ze štěrkodrtě ŠD tl 210 mm</t>
  </si>
  <si>
    <t>1484321945</t>
  </si>
  <si>
    <t>Podklad ze štěrkodrti ŠD  s rozprostřením a zhutněním, po zhutnění tl. 210 mm</t>
  </si>
  <si>
    <t>"vozovka" 250,22+90,13</t>
  </si>
  <si>
    <t>"chodník" 62,79+12,63+24,56+19,13+13,46+34,29+9,68</t>
  </si>
  <si>
    <t>29</t>
  </si>
  <si>
    <t>564871111</t>
  </si>
  <si>
    <t>Podklad ze štěrkodrtě ŠD tl 250 mm</t>
  </si>
  <si>
    <t>927911830</t>
  </si>
  <si>
    <t>Podklad ze štěrkodrti ŠD  s rozprostřením a zhutněním, po zhutnění tl. 250 mm</t>
  </si>
  <si>
    <t>"sjezdy, stání" 15,47+12,96+23,42+27,83</t>
  </si>
  <si>
    <t>30</t>
  </si>
  <si>
    <t>565145121</t>
  </si>
  <si>
    <t>Asfaltový beton vrstva podkladní ACP 16+ (obalované kamenivo OKS) tl 60 mm š přes 3 m</t>
  </si>
  <si>
    <t>1747900964</t>
  </si>
  <si>
    <t>Asfaltový beton vrstva podkladní ACP 16 (obalované kamenivo střednězrnné - OKS)  s rozprostřením a zhutněním v pruhu šířky přes 3 m, po zhutnění tl. 60 mm</t>
  </si>
  <si>
    <t xml:space="preserve">Poznámka k souboru cen:
1. ČSN EN 13108-1 připouští pro ACP 16 pouze tl. 50 až 80 mm. </t>
  </si>
  <si>
    <t>168,2+250,22+138,92</t>
  </si>
  <si>
    <t>31</t>
  </si>
  <si>
    <t>567122111</t>
  </si>
  <si>
    <t>Podklad ze směsi stmelené cementem SC C 8/10 (KSC I) tl 120 mm</t>
  </si>
  <si>
    <t>-260515387</t>
  </si>
  <si>
    <t>Podklad ze směsi stmelené cementem SC bez dilatačních spár, s rozprostřením a zhutněním SC C 8/10 (KSC I), po zhutnění tl. 120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</si>
  <si>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</si>
  <si>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250,22+93,15</t>
  </si>
  <si>
    <t>32</t>
  </si>
  <si>
    <t>573191111</t>
  </si>
  <si>
    <t>Postřik infiltrační kationaktivní emulzí v množství 1 kg/m2</t>
  </si>
  <si>
    <t>292822549</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</si>
  <si>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</si>
  <si>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</si>
  <si>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557,34</t>
  </si>
  <si>
    <t>33</t>
  </si>
  <si>
    <t>573211107</t>
  </si>
  <si>
    <t>Postřik živičný spojovací z asfaltu v množství 0,30 kg/m2</t>
  </si>
  <si>
    <t>-516135601</t>
  </si>
  <si>
    <t>Postřik spojovací PS bez posypu kamenivem z asfaltu silničního, v množství 0,30 kg/m2</t>
  </si>
  <si>
    <t>579,33</t>
  </si>
  <si>
    <t>34</t>
  </si>
  <si>
    <t>577134121</t>
  </si>
  <si>
    <t>Asfaltový beton vrstva obrusná ACO 11 (ABS) tř. I tl 40 mm š přes 3 m z nemodifikovaného asfaltu</t>
  </si>
  <si>
    <t>-224708784</t>
  </si>
  <si>
    <t>Asfaltový beton vrstva obrusná ACO 11 (ABS)  s rozprostřením a se zhutněním z nemodifikovaného asfaltu v pruhu šířky přes 3 m tř. I, po zhutnění tl. 40 mm</t>
  </si>
  <si>
    <t xml:space="preserve">Poznámka k souboru cen:
1. ČSN EN 13108-1 připouští pro ACO 11 pouze tl. 35 až 50 mm. </t>
  </si>
  <si>
    <t>173,59+250,22+155,52</t>
  </si>
  <si>
    <t>35</t>
  </si>
  <si>
    <t>596211110</t>
  </si>
  <si>
    <t>Kladení zámkové dlažby komunikací pro pěší tl 60 mm skupiny A pl do 50 m2</t>
  </si>
  <si>
    <t>594659165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</si>
  <si>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</si>
  <si>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</si>
  <si>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60,94+12,63+23,98+19,13+12,84+33,7+9,68</t>
  </si>
  <si>
    <t>1,06+1,01+0,84+0,62+0,6+0,57</t>
  </si>
  <si>
    <t>36</t>
  </si>
  <si>
    <t>59245018</t>
  </si>
  <si>
    <t>dlažba tvar obdélník betonová 200x100x60mm přírodní</t>
  </si>
  <si>
    <t>1306870181</t>
  </si>
  <si>
    <t>172,9*1,02 'Přepočtené koeficientem množství</t>
  </si>
  <si>
    <t>37</t>
  </si>
  <si>
    <t>59245006</t>
  </si>
  <si>
    <t>dlažba tvar obdélník betonová pro nevidomé 200x100x60mm "černá"</t>
  </si>
  <si>
    <t>2009594061</t>
  </si>
  <si>
    <t>dlažba tvar obdélník betonová pro nevidomé 200x100x60mm barevná</t>
  </si>
  <si>
    <t>4,7*1,03 'Přepočtené koeficientem množství</t>
  </si>
  <si>
    <t>38</t>
  </si>
  <si>
    <t>596211210</t>
  </si>
  <si>
    <t>Kladení zámkové dlažby komunikací pro pěší tl 80 mm skupiny A pl do 50 m2</t>
  </si>
  <si>
    <t>-502629331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</si>
  <si>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</si>
  <si>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13,1+3,5+8,1+23,42+27,83</t>
  </si>
  <si>
    <t>2,38+1,37</t>
  </si>
  <si>
    <t>9*(1,85*0,1)</t>
  </si>
  <si>
    <t>39</t>
  </si>
  <si>
    <t>59245020</t>
  </si>
  <si>
    <t>dlažba tvar obdélník betonová 200x100x80mm přírodní</t>
  </si>
  <si>
    <t>-49091400</t>
  </si>
  <si>
    <t>75,95*1,03 'Přepočtené koeficientem množství</t>
  </si>
  <si>
    <t>40</t>
  </si>
  <si>
    <t>59245005</t>
  </si>
  <si>
    <t>dlažba tvar obdélník betonová 200x100x80mm "černá"</t>
  </si>
  <si>
    <t>388667987</t>
  </si>
  <si>
    <t>dlažba tvar obdélník betonová 200x100x80mm barevná</t>
  </si>
  <si>
    <t>3,75*1,03 'Přepočtené koeficientem množství</t>
  </si>
  <si>
    <t>41</t>
  </si>
  <si>
    <t>59245226</t>
  </si>
  <si>
    <t>dlažba tvar obdélník betonová pro nevidomé 200x100x80mm barevná</t>
  </si>
  <si>
    <t>569531670</t>
  </si>
  <si>
    <t>1,665*1,03 'Přepočtené koeficientem množství</t>
  </si>
  <si>
    <t>42</t>
  </si>
  <si>
    <t>596212210</t>
  </si>
  <si>
    <t>Kladení zámkové dlažby pozemních komunikací tl 80 mm skupiny A pl do 50 m2</t>
  </si>
  <si>
    <t>-294001228</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</si>
  <si>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</si>
  <si>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</si>
  <si>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"předláždění sjezdu, stávající dl." 4,4</t>
  </si>
  <si>
    <t>43</t>
  </si>
  <si>
    <t>596412210</t>
  </si>
  <si>
    <t>Kladení dlažby z vegetačních tvárnic pozemních komunikací tl 80 mm do 50 m2</t>
  </si>
  <si>
    <t>-821420131</t>
  </si>
  <si>
    <t>Kladení dlažby z betonových vegetačních dlaždic pozemních komunikací  s ložem z kameniva těženého nebo drceného tl. do 50 mm, s vyplněním spár a vegetačních otvorů, s hutněním vibrováním tl. 80 mm, pro plochy do 50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</si>
  <si>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</si>
  <si>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1,71+9,44+9,59+10,2+1+10,9+10,92+10,12+9,34</t>
  </si>
  <si>
    <t>44</t>
  </si>
  <si>
    <t>58343810</t>
  </si>
  <si>
    <t>kamenivo drcené hrubé frakce 4/8</t>
  </si>
  <si>
    <t>-668123416</t>
  </si>
  <si>
    <t>(73,22)*0,08*0,275</t>
  </si>
  <si>
    <t>1,611*2 'Přepočtené koeficientem množství</t>
  </si>
  <si>
    <t>45</t>
  </si>
  <si>
    <t>592452695.3</t>
  </si>
  <si>
    <t>dlažba zámková zatravňovací 17x17x8 cm barva přírodní</t>
  </si>
  <si>
    <t>1243561366</t>
  </si>
  <si>
    <t xml:space="preserve">dlaždice betonové dlažba zámková (ČSN EN 1338) dlažba vibrolisovaná standardní povrch (uzavřený hladký povrch) provedení: PŘÍRODNÍ dlažba  zatravňovací 17 x 17 x 8 (20x20x8 včetně zatravňovací části)
</t>
  </si>
  <si>
    <t>73,22</t>
  </si>
  <si>
    <t>73,22*1,03 'Přepočtené koeficientem množství</t>
  </si>
  <si>
    <t>Trubní vedení</t>
  </si>
  <si>
    <t>46</t>
  </si>
  <si>
    <t>871315221</t>
  </si>
  <si>
    <t>Kanalizační potrubí z tvrdého PVC jednovrstvé tuhost třídy SN8 DN 160</t>
  </si>
  <si>
    <t>m</t>
  </si>
  <si>
    <t>-898966318</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</si>
  <si>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</si>
  <si>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</si>
  <si>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4,26+0,78+1,74</t>
  </si>
  <si>
    <t>47</t>
  </si>
  <si>
    <t>890411851</t>
  </si>
  <si>
    <t>Bourání šachet z prefabrikovaných skruží strojně obestavěného prostoru do 1,5 m3</t>
  </si>
  <si>
    <t>865117823</t>
  </si>
  <si>
    <t>Bourání šachet a jímek strojně velikosti obestavěného prostoru do 1,5 m3 z prefabrikovaných skruží</t>
  </si>
  <si>
    <t xml:space="preserve">Poznámka k souboru cen:
1. Ceny jsou určeny pro vodovodní a kanalizačné šachty. 2. Šachty velikosti nad 5 m3 obestavěného prostoru se oceňují cenami katalogu 801-3 Budov a haly - bourání konstrukcí. </t>
  </si>
  <si>
    <t>"UV"</t>
  </si>
  <si>
    <t>48</t>
  </si>
  <si>
    <t>895941111</t>
  </si>
  <si>
    <t>Zřízení vpusti kanalizační uliční z betonových dílců typ UV-50 normální</t>
  </si>
  <si>
    <t>-2085373629</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</si>
  <si>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</si>
  <si>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</si>
  <si>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Poznámka k položce:
přesné složení uliční vpusti bude stanoveno na místě</t>
  </si>
  <si>
    <t>49</t>
  </si>
  <si>
    <t>59223852</t>
  </si>
  <si>
    <t>dno pro uliční vpusť s kalovou prohlubní betonové 450x300x50mm</t>
  </si>
  <si>
    <t>-865811214</t>
  </si>
  <si>
    <t>50</t>
  </si>
  <si>
    <t>59223864</t>
  </si>
  <si>
    <t>prstenec pro uliční vpusť vyrovnávací betonový 390x60x130mm</t>
  </si>
  <si>
    <t>1663767302</t>
  </si>
  <si>
    <t>51</t>
  </si>
  <si>
    <t>59223854</t>
  </si>
  <si>
    <t>skruž pro uliční vpusť s výtokovým otvorem PVC betonová 450x350x50mm</t>
  </si>
  <si>
    <t>-1593768284</t>
  </si>
  <si>
    <t>52</t>
  </si>
  <si>
    <t>59223862</t>
  </si>
  <si>
    <t>skruž pro uliční vpusť středová betonová 450x295x50mm</t>
  </si>
  <si>
    <t>-1466850915</t>
  </si>
  <si>
    <t>53</t>
  </si>
  <si>
    <t>59223857</t>
  </si>
  <si>
    <t>skruž pro uliční vpusť horní betonová 450x295x50mm</t>
  </si>
  <si>
    <t>1707583168</t>
  </si>
  <si>
    <t>54</t>
  </si>
  <si>
    <t>899202211</t>
  </si>
  <si>
    <t>Demontáž mříží litinových včetně rámů hmotnosti přes 50 do 100 kg</t>
  </si>
  <si>
    <t>-576859948</t>
  </si>
  <si>
    <t>Demontáž mříží litinových včetně rámů, hmotnosti jednotlivě přes 50 do 100 Kg</t>
  </si>
  <si>
    <t>55</t>
  </si>
  <si>
    <t>899204112</t>
  </si>
  <si>
    <t>Osazení mříží litinových včetně rámů a košů na bahno pro třídu zatížení D400, E600</t>
  </si>
  <si>
    <t>508255923</t>
  </si>
  <si>
    <t xml:space="preserve">Poznámka k souboru cen:
1. V cenách nejsou započteny náklady na dodání mříží, rámů a košů na bahno; tyto náklady se oceňují ve specifikaci. </t>
  </si>
  <si>
    <t>56</t>
  </si>
  <si>
    <t>55242320</t>
  </si>
  <si>
    <t>mříž vtoková litinová plochá 500x500mm, D400</t>
  </si>
  <si>
    <t>617182842</t>
  </si>
  <si>
    <t>mříž vtoková litinová plochá 500x500mm</t>
  </si>
  <si>
    <t>Poznámka k položce:
vč. rámu</t>
  </si>
  <si>
    <t>57</t>
  </si>
  <si>
    <t>899331111</t>
  </si>
  <si>
    <t>Výšková úprava uličního vstupu nebo vpusti do 200 mm zvýšením poklopu</t>
  </si>
  <si>
    <t>-1822229304</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</si>
  <si>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</si>
  <si>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</si>
  <si>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58</t>
  </si>
  <si>
    <t>899431111</t>
  </si>
  <si>
    <t>Výšková úprava uličního vstupu nebo vpusti do 200 mm zvýšením krycího hrnce, šoupěte nebo hydrantu</t>
  </si>
  <si>
    <t>-748281178</t>
  </si>
  <si>
    <t>Výšková úprava uličního vstupu nebo vpusti do 200 mm  zvýšením krycího hrnce, šoupěte nebo hydrantu bez úpravy armatur</t>
  </si>
  <si>
    <t>59</t>
  </si>
  <si>
    <t>napojení_02</t>
  </si>
  <si>
    <t>napojení přípojek DN do 160 na stávající potrubí, šachtu, UV</t>
  </si>
  <si>
    <t>186683983</t>
  </si>
  <si>
    <t>napojení kanalizace DN do 160</t>
  </si>
  <si>
    <t>Poznámka k položce:
vč. utěsnění</t>
  </si>
  <si>
    <t>Ostatní konstrukce a práce, bourání</t>
  </si>
  <si>
    <t>60</t>
  </si>
  <si>
    <t>914111111</t>
  </si>
  <si>
    <t>Montáž svislé dopravní značky do velikosti 1 m2 objímkami na sloupek nebo konzolu</t>
  </si>
  <si>
    <t>-1474074647</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</si>
  <si>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</si>
  <si>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</si>
  <si>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61</t>
  </si>
  <si>
    <t>40445621</t>
  </si>
  <si>
    <t>informativní značky provozní IP1-IP3, IP4b-IP7, IP10a, b 500x500mm</t>
  </si>
  <si>
    <t>-150922490</t>
  </si>
  <si>
    <t>"IP4b" 1</t>
  </si>
  <si>
    <t>62</t>
  </si>
  <si>
    <t>40445619</t>
  </si>
  <si>
    <t>zákazové, příkazové dopravní značky B1-B34, C1-15 500mm</t>
  </si>
  <si>
    <t>-1076829927</t>
  </si>
  <si>
    <t>"B2" 1</t>
  </si>
  <si>
    <t>"B24a" 1</t>
  </si>
  <si>
    <t>63</t>
  </si>
  <si>
    <t>40445608</t>
  </si>
  <si>
    <t>značky upravující přednost P1, P4 700mm</t>
  </si>
  <si>
    <t>554243774</t>
  </si>
  <si>
    <t>"P4" 2</t>
  </si>
  <si>
    <t>64</t>
  </si>
  <si>
    <t>40445611</t>
  </si>
  <si>
    <t>značky upravující přednost P2, P3, P8 500mm</t>
  </si>
  <si>
    <t>-1261625670</t>
  </si>
  <si>
    <t>"P2" 1</t>
  </si>
  <si>
    <t>65</t>
  </si>
  <si>
    <t>40445647</t>
  </si>
  <si>
    <t>dodatkové tabulky E1, E2a,b , E6, E9, E10 E12c, E17 500x500mm</t>
  </si>
  <si>
    <t>-467066669</t>
  </si>
  <si>
    <t>"E2b" 1</t>
  </si>
  <si>
    <t>66</t>
  </si>
  <si>
    <t>914511112</t>
  </si>
  <si>
    <t>Montáž sloupku dopravních značek délky do 3,5 m s betonovým základem a patkou</t>
  </si>
  <si>
    <t>1905561766</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</si>
  <si>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</si>
  <si>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</si>
  <si>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67</t>
  </si>
  <si>
    <t>40445225</t>
  </si>
  <si>
    <t>sloupek pro dopravní značku Zn D 60mm v 3,5m</t>
  </si>
  <si>
    <t>-1679104786</t>
  </si>
  <si>
    <t>68</t>
  </si>
  <si>
    <t>915111111</t>
  </si>
  <si>
    <t>Vodorovné dopravní značení dělící čáry souvislé š 125 mm základní bílá barva</t>
  </si>
  <si>
    <t>-436881267</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</si>
  <si>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</si>
  <si>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</si>
  <si>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"V10a" 2+2+2,6</t>
  </si>
  <si>
    <t>69</t>
  </si>
  <si>
    <t>915121111</t>
  </si>
  <si>
    <t>Vodorovné dopravní značení vodící čáry souvislé š 250 mm základní bílá barva</t>
  </si>
  <si>
    <t>407866576</t>
  </si>
  <si>
    <t>Vodorovné dopravní značení stříkané barvou  vodící čára bílá šířky 250 mm souvislá základní</t>
  </si>
  <si>
    <t>"V4" 69,15+9,26</t>
  </si>
  <si>
    <t>70</t>
  </si>
  <si>
    <t>915121121</t>
  </si>
  <si>
    <t>Vodorovné dopravní značení vodící čáry přerušované š 250 mm základní bílá barva</t>
  </si>
  <si>
    <t>-125516567</t>
  </si>
  <si>
    <t>Vodorovné dopravní značení stříkané barvou  vodící čára bílá šířky 250 mm přerušovaná základní</t>
  </si>
  <si>
    <t>"V4 0,5/0,5/0,25" 5,67</t>
  </si>
  <si>
    <t xml:space="preserve">"V10d 0,5/0,5/0,25" 14,28 </t>
  </si>
  <si>
    <t>"V2b 1/1/0,25" 14,27+16,61</t>
  </si>
  <si>
    <t>71</t>
  </si>
  <si>
    <t>915131111</t>
  </si>
  <si>
    <t>Vodorovné dopravní značení přechody pro chodce, šipky, symboly základní bílá barva</t>
  </si>
  <si>
    <t>715169751</t>
  </si>
  <si>
    <t>Vodorovné dopravní značení stříkané barvou  přechody pro chodce, šipky, symboly bílé základní</t>
  </si>
  <si>
    <t>"V13" 2,4</t>
  </si>
  <si>
    <t>72</t>
  </si>
  <si>
    <t>915611111</t>
  </si>
  <si>
    <t>Předznačení vodorovného liniového značení</t>
  </si>
  <si>
    <t>-151704839</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</si>
  <si>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</si>
  <si>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</si>
  <si>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6,6+78,41+50,83</t>
  </si>
  <si>
    <t>73</t>
  </si>
  <si>
    <t>915621111</t>
  </si>
  <si>
    <t>Předznačení vodorovného plošného značení</t>
  </si>
  <si>
    <t>66921680</t>
  </si>
  <si>
    <t>Předznačení pro vodorovné značení  stříkané barvou nebo prováděné z nátěrových hmot plošné šipky, symboly, nápisy</t>
  </si>
  <si>
    <t>2,4</t>
  </si>
  <si>
    <t>74</t>
  </si>
  <si>
    <t>916231213</t>
  </si>
  <si>
    <t>Osazení chodníkového obrubníku betonového stojatého s boční opěrou do lože z betonu prostého</t>
  </si>
  <si>
    <t>-544373442</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</si>
  <si>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</si>
  <si>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</si>
  <si>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3,46+4,32+5,29+5,27+2,51+5,77+1,5+1,56+9,48+7,75</t>
  </si>
  <si>
    <t>2,06</t>
  </si>
  <si>
    <t>75</t>
  </si>
  <si>
    <t>59217017</t>
  </si>
  <si>
    <t>obrubník betonový chodníkový 1000x100x250mm</t>
  </si>
  <si>
    <t>-1664817285</t>
  </si>
  <si>
    <t>48,97*1,01 'Přepočtené koeficientem množství</t>
  </si>
  <si>
    <t>76</t>
  </si>
  <si>
    <t>916241213</t>
  </si>
  <si>
    <t>Osazení obrubníku kamenného stojatého s boční opěrou do lože z betonu prostého</t>
  </si>
  <si>
    <t>846150291</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</si>
  <si>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</si>
  <si>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</si>
  <si>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122,81+67,53+87,51+7,24</t>
  </si>
  <si>
    <t>77</t>
  </si>
  <si>
    <t>58380207</t>
  </si>
  <si>
    <t>krajník kamenný žulový silniční 160x200x300-800mm</t>
  </si>
  <si>
    <t>-286548075</t>
  </si>
  <si>
    <t>285,09</t>
  </si>
  <si>
    <t>285,09*1,01 'Přepočtené koeficientem množství</t>
  </si>
  <si>
    <t>78</t>
  </si>
  <si>
    <t>919735112</t>
  </si>
  <si>
    <t>Řezání stávajícího živičného krytu hl do 100 mm</t>
  </si>
  <si>
    <t>-1822518799</t>
  </si>
  <si>
    <t>Řezání stávajícího živičného krytu nebo podkladu  hloubky přes 50 do 100 mm</t>
  </si>
  <si>
    <t xml:space="preserve">Poznámka k souboru cen:
1. V cenách jsou započteny i náklady na spotřebu vody. </t>
  </si>
  <si>
    <t>2,85+3,18</t>
  </si>
  <si>
    <t>79</t>
  </si>
  <si>
    <t>919735113</t>
  </si>
  <si>
    <t>Řezání stávajícího živičného krytu hl do 150 mm</t>
  </si>
  <si>
    <t>1693667517</t>
  </si>
  <si>
    <t>Řezání stávajícího živičného krytu nebo podkladu  hloubky přes 100 do 150 mm</t>
  </si>
  <si>
    <t>7,55+17,06+2,93+64,89</t>
  </si>
  <si>
    <t>80</t>
  </si>
  <si>
    <t>979054451</t>
  </si>
  <si>
    <t>Očištění vybouraných zámkových dlaždic s původním spárováním z kameniva těženého</t>
  </si>
  <si>
    <t>-1612266421</t>
  </si>
  <si>
    <t>Očištění vybouraných prvků komunikací od spojovacího materiálu s odklizením a uložením očištěných hmot a spojovacího materiálu na skládku na vzdálenost do 10 m zámkových dlaždic s vyplněním spár kamenivem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</si>
  <si>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</si>
  <si>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4,4</t>
  </si>
  <si>
    <t>96</t>
  </si>
  <si>
    <t>Bourání konstrukcí</t>
  </si>
  <si>
    <t>81</t>
  </si>
  <si>
    <t>113106187</t>
  </si>
  <si>
    <t>Rozebrání dlažeb vozovek ze zámkové dlažby s ložem z kameniva strojně pl do 50 m2</t>
  </si>
  <si>
    <t>1576259588</t>
  </si>
  <si>
    <t>Rozebrání dlažeb a dílců vozovek a ploch s přemístěním hmot na skládku na vzdálenost do 3 m nebo s naložením na dopravní prostředek, s jakoukoliv výplní spár strojně plochy jednotlivě do 50 m2 ze zámkové dlažby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</si>
  <si>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</si>
  <si>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4,4+26,76</t>
  </si>
  <si>
    <t>82</t>
  </si>
  <si>
    <t>113107162</t>
  </si>
  <si>
    <t>Odstranění podkladu z kameniva drceného tl 200 mm strojně pl přes 50 do 200 m2</t>
  </si>
  <si>
    <t>-1206523402</t>
  </si>
  <si>
    <t>Odstranění podkladů nebo krytů strojně plochy jednotlivě přes 50 m2 do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</si>
  <si>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</si>
  <si>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184,97</t>
  </si>
  <si>
    <t>83</t>
  </si>
  <si>
    <t>113107224</t>
  </si>
  <si>
    <t>Odstranění podkladu z kameniva drceného tl 400 mm strojně pl přes 200 m2</t>
  </si>
  <si>
    <t>-645064478</t>
  </si>
  <si>
    <t>Odstranění podkladů nebo krytů strojně plochy jednotlivě přes 200 m2 s přemístěním hmot na skládku na vzdálenost do 20 m nebo s naložením na dopravní prostředek z kameniva hrubého drceného, o tl. vrstvy přes 300 do 400 mm</t>
  </si>
  <si>
    <t>410,07</t>
  </si>
  <si>
    <t>84</t>
  </si>
  <si>
    <t>113107323</t>
  </si>
  <si>
    <t>Odstranění podkladu z kameniva drceného tl 300 mm strojně pl do 50 m2</t>
  </si>
  <si>
    <t>972399721</t>
  </si>
  <si>
    <t>Odstranění podkladů nebo krytů strojně plochy jednotlivě do 50 m2 s přemístěním hmot na skládku na vzdálenost do 3 m nebo s naložením na dopravní prostředek z kameniva hrubého drceného, o tl. vrstvy přes 200 do 300 mm</t>
  </si>
  <si>
    <t>20,34</t>
  </si>
  <si>
    <t>85</t>
  </si>
  <si>
    <t>113107341</t>
  </si>
  <si>
    <t>Odstranění krytu živičného tl 50 mm strojně pl do 50 m2</t>
  </si>
  <si>
    <t>1499358171</t>
  </si>
  <si>
    <t>Odstranění podkladů nebo krytů strojně plochy jednotlivě do 50 m2 s přemístěním hmot na skládku na vzdálenost do 3 m nebo s naložením na dopravní prostředek živičných, o tl. vrstvy do 50 mm</t>
  </si>
  <si>
    <t>61,08+26,98+1,06</t>
  </si>
  <si>
    <t>86</t>
  </si>
  <si>
    <t>113154112</t>
  </si>
  <si>
    <t>Frézování živičného krytu tl 40 mm pruh š 0,5 m pl do 500 m2 bez překážek v trase</t>
  </si>
  <si>
    <t>1434013426</t>
  </si>
  <si>
    <t>Frézování živičného podkladu nebo krytu  s naložením na dopravní prostředek plochy do 500 m2 bez překážek v trase pruhu šířky do 0,5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</si>
  <si>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</si>
  <si>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21,99</t>
  </si>
  <si>
    <t>87</t>
  </si>
  <si>
    <t>113154254</t>
  </si>
  <si>
    <t>Frézování živičného krytu tl 100 mm pruh š 1 m pl do 1000 m2 s překážkami v trase</t>
  </si>
  <si>
    <t>618467326</t>
  </si>
  <si>
    <t>Frézování živičného podkladu nebo krytu  s naložením na dopravní prostředek plochy přes 500 do 1 000 m2 s překážkami v trase pruhu šířky do 1 m, tloušťky vrstvy 100 mm</t>
  </si>
  <si>
    <t>824,54</t>
  </si>
  <si>
    <t>88</t>
  </si>
  <si>
    <t>113202111</t>
  </si>
  <si>
    <t>Vytrhání obrub krajníků obrubníků stojatých</t>
  </si>
  <si>
    <t>648041505</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</si>
  <si>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</si>
  <si>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</si>
  <si>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"kamenná" 64,53+72,42+9</t>
  </si>
  <si>
    <t>"betonová" 2,84+1,76+5,56</t>
  </si>
  <si>
    <t>89</t>
  </si>
  <si>
    <t>113204111</t>
  </si>
  <si>
    <t>Vytrhání obrub záhonových</t>
  </si>
  <si>
    <t>2143907497</t>
  </si>
  <si>
    <t>Vytrhání obrub  s vybouráním lože, s přemístěním hmot na skládku na vzdálenost do 3 m nebo s naložením na dopravní prostředek záhonových</t>
  </si>
  <si>
    <t>7,02+5,62</t>
  </si>
  <si>
    <t>90</t>
  </si>
  <si>
    <t>966006132</t>
  </si>
  <si>
    <t>Odstranění značek dopravních nebo orientačních se sloupky s betonovými patkami</t>
  </si>
  <si>
    <t>-214294523</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</si>
  <si>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</si>
  <si>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</si>
  <si>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91</t>
  </si>
  <si>
    <t>966006211</t>
  </si>
  <si>
    <t>Odstranění svislých dopravních značek ze sloupů, sloupků nebo konzol</t>
  </si>
  <si>
    <t>-1729846088</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</si>
  <si>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</si>
  <si>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</si>
  <si>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997</t>
  </si>
  <si>
    <t>Přesun sutě</t>
  </si>
  <si>
    <t>92</t>
  </si>
  <si>
    <t>997221551</t>
  </si>
  <si>
    <t>Vodorovná doprava suti ze sypkých materiálů do 1 km</t>
  </si>
  <si>
    <t>128584203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</si>
  <si>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</si>
  <si>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</si>
  <si>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(53,641+237,841+8,95)</t>
  </si>
  <si>
    <t>2,265+211,082</t>
  </si>
  <si>
    <t>93</t>
  </si>
  <si>
    <t>997221559</t>
  </si>
  <si>
    <t>Příplatek ZKD 1 km u vodorovné dopravy suti ze sypkých materiálů</t>
  </si>
  <si>
    <t>259552155</t>
  </si>
  <si>
    <t>Vodorovná doprava suti  bez naložení, ale se složením a s hrubým urovnáním Příplatek k ceně za každý další i započatý 1 km přes 1 km</t>
  </si>
  <si>
    <t>(53,641+237,841+8,95)*4</t>
  </si>
  <si>
    <t>(2,265+211,082)*4</t>
  </si>
  <si>
    <t>94</t>
  </si>
  <si>
    <t>997221561</t>
  </si>
  <si>
    <t>Vodorovná doprava suti z kusových materiálů do 1 km</t>
  </si>
  <si>
    <t>-460359327</t>
  </si>
  <si>
    <t>Vodorovná doprava suti  bez naložení, ale se složením a s hrubým urovnáním z kusových materiálů, na vzdálenost do 1 km</t>
  </si>
  <si>
    <t>((31,16-4,4)*0,295)</t>
  </si>
  <si>
    <t>(8,734)</t>
  </si>
  <si>
    <t>(32+0,506)</t>
  </si>
  <si>
    <t>0,328</t>
  </si>
  <si>
    <t>95</t>
  </si>
  <si>
    <t>997221569</t>
  </si>
  <si>
    <t>Příplatek ZKD 1 km u vodorovné dopravy suti z kusových materiálů</t>
  </si>
  <si>
    <t>-124939753</t>
  </si>
  <si>
    <t>((31,16-4,4)*0,295)*4</t>
  </si>
  <si>
    <t>(8,734)*4</t>
  </si>
  <si>
    <t>(32+0,506)*4</t>
  </si>
  <si>
    <t>0,328*4</t>
  </si>
  <si>
    <t>997221815</t>
  </si>
  <si>
    <t>Poplatek za uložení na skládce (skládkovné) stavebního odpadu betonového kód odpadu 170 101</t>
  </si>
  <si>
    <t>1135433856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</si>
  <si>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</si>
  <si>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</si>
  <si>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97</t>
  </si>
  <si>
    <t>997221845</t>
  </si>
  <si>
    <t>Poplatek za uložení na skládce (skládkovné) odpadu asfaltového bez dehtu kód odpadu 170 302</t>
  </si>
  <si>
    <t>-735354727</t>
  </si>
  <si>
    <t>Poplatek za uložení stavebního odpadu na skládce (skládkovné) asfaltového bez obsahu dehtu zatříděného do Katalogu odpadů pod kódem 170 302</t>
  </si>
  <si>
    <t>2,265</t>
  </si>
  <si>
    <t>(211,082+8,734)</t>
  </si>
  <si>
    <t>98</t>
  </si>
  <si>
    <t>997221855</t>
  </si>
  <si>
    <t>Poplatek za uložení na skládce (skládkovné) zeminy a kameniva kód odpadu 170 504</t>
  </si>
  <si>
    <t>1964897977</t>
  </si>
  <si>
    <t>998</t>
  </si>
  <si>
    <t>Přesun hmot</t>
  </si>
  <si>
    <t>99</t>
  </si>
  <si>
    <t>998223011</t>
  </si>
  <si>
    <t>Přesun hmot pro pozemní komunikace s krytem dlážděným</t>
  </si>
  <si>
    <t>-845894314</t>
  </si>
  <si>
    <t>Přesun hmot pro pozemní komunikace s krytem dlážděným  dopravní vzdálenost do 200 m jakékoliv délky objektu</t>
  </si>
  <si>
    <t>Práce a dodávky M</t>
  </si>
  <si>
    <t>21-M</t>
  </si>
  <si>
    <t>Elektromontáže</t>
  </si>
  <si>
    <t>100</t>
  </si>
  <si>
    <t>lampa</t>
  </si>
  <si>
    <t>posun lampy veřejného osvětlení vč. trasy VO - řešeno správcem sítě</t>
  </si>
  <si>
    <t>-1090309918</t>
  </si>
  <si>
    <t>VRN</t>
  </si>
  <si>
    <t>Vedlejší rozpočtové náklady</t>
  </si>
  <si>
    <t>VRN1</t>
  </si>
  <si>
    <t>Průzkumné, geodetické a projektové práce</t>
  </si>
  <si>
    <t>101</t>
  </si>
  <si>
    <t>0120020RP</t>
  </si>
  <si>
    <t>Vytyčení IS</t>
  </si>
  <si>
    <t>1024</t>
  </si>
  <si>
    <t>1797688364</t>
  </si>
  <si>
    <t>102</t>
  </si>
  <si>
    <t>012203000</t>
  </si>
  <si>
    <t>Geodetické práce při provádění stavby</t>
  </si>
  <si>
    <t>-675319282</t>
  </si>
  <si>
    <t>103</t>
  </si>
  <si>
    <t>012303000</t>
  </si>
  <si>
    <t>Geodetické práce po výstavbě</t>
  </si>
  <si>
    <t>483108537</t>
  </si>
  <si>
    <t>VRN3</t>
  </si>
  <si>
    <t>Zařízení staveniště</t>
  </si>
  <si>
    <t>104</t>
  </si>
  <si>
    <t>030001000</t>
  </si>
  <si>
    <t>-2089578443</t>
  </si>
  <si>
    <t>105</t>
  </si>
  <si>
    <t>034303000</t>
  </si>
  <si>
    <t>Dopravní značení na staveništi</t>
  </si>
  <si>
    <t>-461770736</t>
  </si>
  <si>
    <t>VRN4</t>
  </si>
  <si>
    <t>Inženýrská činnost</t>
  </si>
  <si>
    <t>106</t>
  </si>
  <si>
    <t>043002000</t>
  </si>
  <si>
    <t>Zkoušky a ostatní měření</t>
  </si>
  <si>
    <t>465648354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</si>
</sst>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top"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75"/>
      <c r="AS2" s="275"/>
      <c r="AT2" s="275"/>
      <c r="AU2" s="275"/>
      <c r="AV2" s="275"/>
      <c r="AW2" s="275"/>
      <c r="AX2" s="275"/>
      <c r="AY2" s="275"/>
      <c r="AZ2" s="275"/>
      <c r="BA2" s="275"/>
      <c r="BB2" s="275"/>
      <c r="BC2" s="275"/>
      <c r="BD2" s="275"/>
      <c r="BE2" s="275"/>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97" t="s">
        <v>14</v>
      </c>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2"/>
      <c r="AQ5" s="22"/>
      <c r="AR5" s="20"/>
      <c r="BE5" s="266" t="s">
        <v>15</v>
      </c>
      <c r="BS5" s="17" t="s">
        <v>6</v>
      </c>
    </row>
    <row r="6" spans="2:71" s="1" customFormat="1" ht="36.95" customHeight="1">
      <c r="B6" s="21"/>
      <c r="C6" s="22"/>
      <c r="D6" s="28" t="s">
        <v>16</v>
      </c>
      <c r="E6" s="22"/>
      <c r="F6" s="22"/>
      <c r="G6" s="22"/>
      <c r="H6" s="22"/>
      <c r="I6" s="22"/>
      <c r="J6" s="22"/>
      <c r="K6" s="299" t="s">
        <v>17</v>
      </c>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2"/>
      <c r="AQ6" s="22"/>
      <c r="AR6" s="20"/>
      <c r="BE6" s="267"/>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267"/>
      <c r="BS7" s="17" t="s">
        <v>6</v>
      </c>
    </row>
    <row r="8" spans="2:71" s="1" customFormat="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267"/>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67"/>
      <c r="BS9" s="17" t="s">
        <v>6</v>
      </c>
    </row>
    <row r="10" spans="2:71" s="1" customFormat="1" ht="12" customHeight="1">
      <c r="B10" s="21"/>
      <c r="C10" s="22"/>
      <c r="D10" s="29"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27</v>
      </c>
      <c r="AL10" s="22"/>
      <c r="AM10" s="22"/>
      <c r="AN10" s="27" t="s">
        <v>1</v>
      </c>
      <c r="AO10" s="22"/>
      <c r="AP10" s="22"/>
      <c r="AQ10" s="22"/>
      <c r="AR10" s="20"/>
      <c r="BE10" s="267"/>
      <c r="BS10" s="17" t="s">
        <v>6</v>
      </c>
    </row>
    <row r="11" spans="2:71" s="1" customFormat="1" ht="18.4"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1</v>
      </c>
      <c r="AO11" s="22"/>
      <c r="AP11" s="22"/>
      <c r="AQ11" s="22"/>
      <c r="AR11" s="20"/>
      <c r="BE11" s="267"/>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67"/>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27</v>
      </c>
      <c r="AL13" s="22"/>
      <c r="AM13" s="22"/>
      <c r="AN13" s="31" t="s">
        <v>31</v>
      </c>
      <c r="AO13" s="22"/>
      <c r="AP13" s="22"/>
      <c r="AQ13" s="22"/>
      <c r="AR13" s="20"/>
      <c r="BE13" s="267"/>
      <c r="BS13" s="17" t="s">
        <v>6</v>
      </c>
    </row>
    <row r="14" spans="2:71" ht="12.75">
      <c r="B14" s="21"/>
      <c r="C14" s="22"/>
      <c r="D14" s="22"/>
      <c r="E14" s="300" t="s">
        <v>31</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29" t="s">
        <v>29</v>
      </c>
      <c r="AL14" s="22"/>
      <c r="AM14" s="22"/>
      <c r="AN14" s="31" t="s">
        <v>31</v>
      </c>
      <c r="AO14" s="22"/>
      <c r="AP14" s="22"/>
      <c r="AQ14" s="22"/>
      <c r="AR14" s="20"/>
      <c r="BE14" s="267"/>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67"/>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27</v>
      </c>
      <c r="AL16" s="22"/>
      <c r="AM16" s="22"/>
      <c r="AN16" s="27" t="s">
        <v>1</v>
      </c>
      <c r="AO16" s="22"/>
      <c r="AP16" s="22"/>
      <c r="AQ16" s="22"/>
      <c r="AR16" s="20"/>
      <c r="BE16" s="267"/>
      <c r="BS16" s="17" t="s">
        <v>4</v>
      </c>
    </row>
    <row r="17" spans="2:71" s="1" customFormat="1" ht="18.4"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1</v>
      </c>
      <c r="AO17" s="22"/>
      <c r="AP17" s="22"/>
      <c r="AQ17" s="22"/>
      <c r="AR17" s="20"/>
      <c r="BE17" s="267"/>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67"/>
      <c r="BS18" s="17" t="s">
        <v>6</v>
      </c>
    </row>
    <row r="19" spans="2:71" s="1" customFormat="1" ht="12" customHeight="1">
      <c r="B19" s="21"/>
      <c r="C19" s="22"/>
      <c r="D19" s="29"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27</v>
      </c>
      <c r="AL19" s="22"/>
      <c r="AM19" s="22"/>
      <c r="AN19" s="27" t="s">
        <v>1</v>
      </c>
      <c r="AO19" s="22"/>
      <c r="AP19" s="22"/>
      <c r="AQ19" s="22"/>
      <c r="AR19" s="20"/>
      <c r="BE19" s="267"/>
      <c r="BS19" s="17" t="s">
        <v>6</v>
      </c>
    </row>
    <row r="20" spans="2:71" s="1" customFormat="1" ht="18.4" customHeight="1">
      <c r="B20" s="21"/>
      <c r="C20" s="22"/>
      <c r="D20" s="22"/>
      <c r="E20" s="27" t="s">
        <v>28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1</v>
      </c>
      <c r="AO20" s="22"/>
      <c r="AP20" s="22"/>
      <c r="AQ20" s="22"/>
      <c r="AR20" s="20"/>
      <c r="BE20" s="267"/>
      <c r="BS20" s="17" t="s">
        <v>34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67"/>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67"/>
    </row>
    <row r="23" spans="2:57" s="1" customFormat="1" ht="165.75" customHeight="1">
      <c r="B23" s="21"/>
      <c r="C23" s="22"/>
      <c r="D23" s="22"/>
      <c r="E23" s="302" t="s">
        <v>37</v>
      </c>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22"/>
      <c r="AP23" s="22"/>
      <c r="AQ23" s="22"/>
      <c r="AR23" s="20"/>
      <c r="BE23" s="267"/>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67"/>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67"/>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69">
        <f>ROUND(AG94,2)</f>
        <v>0</v>
      </c>
      <c r="AL26" s="270"/>
      <c r="AM26" s="270"/>
      <c r="AN26" s="270"/>
      <c r="AO26" s="270"/>
      <c r="AP26" s="36"/>
      <c r="AQ26" s="36"/>
      <c r="AR26" s="39"/>
      <c r="BE26" s="26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67"/>
    </row>
    <row r="28" spans="1:57" s="2" customFormat="1" ht="12.75">
      <c r="A28" s="34"/>
      <c r="B28" s="35"/>
      <c r="C28" s="36"/>
      <c r="D28" s="36"/>
      <c r="E28" s="36"/>
      <c r="F28" s="36"/>
      <c r="G28" s="36"/>
      <c r="H28" s="36"/>
      <c r="I28" s="36"/>
      <c r="J28" s="36"/>
      <c r="K28" s="36"/>
      <c r="L28" s="303" t="s">
        <v>39</v>
      </c>
      <c r="M28" s="303"/>
      <c r="N28" s="303"/>
      <c r="O28" s="303"/>
      <c r="P28" s="303"/>
      <c r="Q28" s="36"/>
      <c r="R28" s="36"/>
      <c r="S28" s="36"/>
      <c r="T28" s="36"/>
      <c r="U28" s="36"/>
      <c r="V28" s="36"/>
      <c r="W28" s="303" t="s">
        <v>40</v>
      </c>
      <c r="X28" s="303"/>
      <c r="Y28" s="303"/>
      <c r="Z28" s="303"/>
      <c r="AA28" s="303"/>
      <c r="AB28" s="303"/>
      <c r="AC28" s="303"/>
      <c r="AD28" s="303"/>
      <c r="AE28" s="303"/>
      <c r="AF28" s="36"/>
      <c r="AG28" s="36"/>
      <c r="AH28" s="36"/>
      <c r="AI28" s="36"/>
      <c r="AJ28" s="36"/>
      <c r="AK28" s="303" t="s">
        <v>41</v>
      </c>
      <c r="AL28" s="303"/>
      <c r="AM28" s="303"/>
      <c r="AN28" s="303"/>
      <c r="AO28" s="303"/>
      <c r="AP28" s="36"/>
      <c r="AQ28" s="36"/>
      <c r="AR28" s="39"/>
      <c r="BE28" s="267"/>
    </row>
    <row r="29" spans="2:57" s="3" customFormat="1" ht="14.45" customHeight="1">
      <c r="B29" s="40"/>
      <c r="C29" s="41"/>
      <c r="D29" s="29" t="s">
        <v>42</v>
      </c>
      <c r="E29" s="41"/>
      <c r="F29" s="29" t="s">
        <v>43</v>
      </c>
      <c r="G29" s="41"/>
      <c r="H29" s="41"/>
      <c r="I29" s="41"/>
      <c r="J29" s="41"/>
      <c r="K29" s="41"/>
      <c r="L29" s="304">
        <v>0.21</v>
      </c>
      <c r="M29" s="265"/>
      <c r="N29" s="265"/>
      <c r="O29" s="265"/>
      <c r="P29" s="265"/>
      <c r="Q29" s="41"/>
      <c r="R29" s="41"/>
      <c r="S29" s="41"/>
      <c r="T29" s="41"/>
      <c r="U29" s="41"/>
      <c r="V29" s="41"/>
      <c r="W29" s="264">
        <f>ROUND(AZ94,2)</f>
        <v>0</v>
      </c>
      <c r="X29" s="265"/>
      <c r="Y29" s="265"/>
      <c r="Z29" s="265"/>
      <c r="AA29" s="265"/>
      <c r="AB29" s="265"/>
      <c r="AC29" s="265"/>
      <c r="AD29" s="265"/>
      <c r="AE29" s="265"/>
      <c r="AF29" s="41"/>
      <c r="AG29" s="41"/>
      <c r="AH29" s="41"/>
      <c r="AI29" s="41"/>
      <c r="AJ29" s="41"/>
      <c r="AK29" s="264">
        <f>ROUND(AV94,2)</f>
        <v>0</v>
      </c>
      <c r="AL29" s="265"/>
      <c r="AM29" s="265"/>
      <c r="AN29" s="265"/>
      <c r="AO29" s="265"/>
      <c r="AP29" s="41"/>
      <c r="AQ29" s="41"/>
      <c r="AR29" s="42"/>
      <c r="BE29" s="268"/>
    </row>
    <row r="30" spans="2:57" s="3" customFormat="1" ht="14.45" customHeight="1">
      <c r="B30" s="40"/>
      <c r="C30" s="41"/>
      <c r="D30" s="41"/>
      <c r="E30" s="41"/>
      <c r="F30" s="29" t="s">
        <v>44</v>
      </c>
      <c r="G30" s="41"/>
      <c r="H30" s="41"/>
      <c r="I30" s="41"/>
      <c r="J30" s="41"/>
      <c r="K30" s="41"/>
      <c r="L30" s="304">
        <v>0.15</v>
      </c>
      <c r="M30" s="265"/>
      <c r="N30" s="265"/>
      <c r="O30" s="265"/>
      <c r="P30" s="265"/>
      <c r="Q30" s="41"/>
      <c r="R30" s="41"/>
      <c r="S30" s="41"/>
      <c r="T30" s="41"/>
      <c r="U30" s="41"/>
      <c r="V30" s="41"/>
      <c r="W30" s="264">
        <f>ROUND(BA94,2)</f>
        <v>0</v>
      </c>
      <c r="X30" s="265"/>
      <c r="Y30" s="265"/>
      <c r="Z30" s="265"/>
      <c r="AA30" s="265"/>
      <c r="AB30" s="265"/>
      <c r="AC30" s="265"/>
      <c r="AD30" s="265"/>
      <c r="AE30" s="265"/>
      <c r="AF30" s="41"/>
      <c r="AG30" s="41"/>
      <c r="AH30" s="41"/>
      <c r="AI30" s="41"/>
      <c r="AJ30" s="41"/>
      <c r="AK30" s="264">
        <f>ROUND(AW94,2)</f>
        <v>0</v>
      </c>
      <c r="AL30" s="265"/>
      <c r="AM30" s="265"/>
      <c r="AN30" s="265"/>
      <c r="AO30" s="265"/>
      <c r="AP30" s="41"/>
      <c r="AQ30" s="41"/>
      <c r="AR30" s="42"/>
      <c r="BE30" s="268"/>
    </row>
    <row r="31" spans="2:57" s="3" customFormat="1" ht="14.45" customHeight="1" hidden="1">
      <c r="B31" s="40"/>
      <c r="C31" s="41"/>
      <c r="D31" s="41"/>
      <c r="E31" s="41"/>
      <c r="F31" s="29" t="s">
        <v>45</v>
      </c>
      <c r="G31" s="41"/>
      <c r="H31" s="41"/>
      <c r="I31" s="41"/>
      <c r="J31" s="41"/>
      <c r="K31" s="41"/>
      <c r="L31" s="304">
        <v>0.21</v>
      </c>
      <c r="M31" s="265"/>
      <c r="N31" s="265"/>
      <c r="O31" s="265"/>
      <c r="P31" s="265"/>
      <c r="Q31" s="41"/>
      <c r="R31" s="41"/>
      <c r="S31" s="41"/>
      <c r="T31" s="41"/>
      <c r="U31" s="41"/>
      <c r="V31" s="41"/>
      <c r="W31" s="264">
        <f>ROUND(BB94,2)</f>
        <v>0</v>
      </c>
      <c r="X31" s="265"/>
      <c r="Y31" s="265"/>
      <c r="Z31" s="265"/>
      <c r="AA31" s="265"/>
      <c r="AB31" s="265"/>
      <c r="AC31" s="265"/>
      <c r="AD31" s="265"/>
      <c r="AE31" s="265"/>
      <c r="AF31" s="41"/>
      <c r="AG31" s="41"/>
      <c r="AH31" s="41"/>
      <c r="AI31" s="41"/>
      <c r="AJ31" s="41"/>
      <c r="AK31" s="264">
        <v>0</v>
      </c>
      <c r="AL31" s="265"/>
      <c r="AM31" s="265"/>
      <c r="AN31" s="265"/>
      <c r="AO31" s="265"/>
      <c r="AP31" s="41"/>
      <c r="AQ31" s="41"/>
      <c r="AR31" s="42"/>
      <c r="BE31" s="268"/>
    </row>
    <row r="32" spans="2:57" s="3" customFormat="1" ht="14.45" customHeight="1" hidden="1">
      <c r="B32" s="40"/>
      <c r="C32" s="41"/>
      <c r="D32" s="41"/>
      <c r="E32" s="41"/>
      <c r="F32" s="29" t="s">
        <v>46</v>
      </c>
      <c r="G32" s="41"/>
      <c r="H32" s="41"/>
      <c r="I32" s="41"/>
      <c r="J32" s="41"/>
      <c r="K32" s="41"/>
      <c r="L32" s="304">
        <v>0.15</v>
      </c>
      <c r="M32" s="265"/>
      <c r="N32" s="265"/>
      <c r="O32" s="265"/>
      <c r="P32" s="265"/>
      <c r="Q32" s="41"/>
      <c r="R32" s="41"/>
      <c r="S32" s="41"/>
      <c r="T32" s="41"/>
      <c r="U32" s="41"/>
      <c r="V32" s="41"/>
      <c r="W32" s="264">
        <f>ROUND(BC94,2)</f>
        <v>0</v>
      </c>
      <c r="X32" s="265"/>
      <c r="Y32" s="265"/>
      <c r="Z32" s="265"/>
      <c r="AA32" s="265"/>
      <c r="AB32" s="265"/>
      <c r="AC32" s="265"/>
      <c r="AD32" s="265"/>
      <c r="AE32" s="265"/>
      <c r="AF32" s="41"/>
      <c r="AG32" s="41"/>
      <c r="AH32" s="41"/>
      <c r="AI32" s="41"/>
      <c r="AJ32" s="41"/>
      <c r="AK32" s="264">
        <v>0</v>
      </c>
      <c r="AL32" s="265"/>
      <c r="AM32" s="265"/>
      <c r="AN32" s="265"/>
      <c r="AO32" s="265"/>
      <c r="AP32" s="41"/>
      <c r="AQ32" s="41"/>
      <c r="AR32" s="42"/>
      <c r="BE32" s="268"/>
    </row>
    <row r="33" spans="2:57" s="3" customFormat="1" ht="14.45" customHeight="1" hidden="1">
      <c r="B33" s="40"/>
      <c r="C33" s="41"/>
      <c r="D33" s="41"/>
      <c r="E33" s="41"/>
      <c r="F33" s="29" t="s">
        <v>47</v>
      </c>
      <c r="G33" s="41"/>
      <c r="H33" s="41"/>
      <c r="I33" s="41"/>
      <c r="J33" s="41"/>
      <c r="K33" s="41"/>
      <c r="L33" s="304">
        <v>0</v>
      </c>
      <c r="M33" s="265"/>
      <c r="N33" s="265"/>
      <c r="O33" s="265"/>
      <c r="P33" s="265"/>
      <c r="Q33" s="41"/>
      <c r="R33" s="41"/>
      <c r="S33" s="41"/>
      <c r="T33" s="41"/>
      <c r="U33" s="41"/>
      <c r="V33" s="41"/>
      <c r="W33" s="264">
        <f>ROUND(BD94,2)</f>
        <v>0</v>
      </c>
      <c r="X33" s="265"/>
      <c r="Y33" s="265"/>
      <c r="Z33" s="265"/>
      <c r="AA33" s="265"/>
      <c r="AB33" s="265"/>
      <c r="AC33" s="265"/>
      <c r="AD33" s="265"/>
      <c r="AE33" s="265"/>
      <c r="AF33" s="41"/>
      <c r="AG33" s="41"/>
      <c r="AH33" s="41"/>
      <c r="AI33" s="41"/>
      <c r="AJ33" s="41"/>
      <c r="AK33" s="264">
        <v>0</v>
      </c>
      <c r="AL33" s="265"/>
      <c r="AM33" s="265"/>
      <c r="AN33" s="265"/>
      <c r="AO33" s="265"/>
      <c r="AP33" s="41"/>
      <c r="AQ33" s="41"/>
      <c r="AR33" s="42"/>
      <c r="BE33" s="268"/>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67"/>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271" t="s">
        <v>50</v>
      </c>
      <c r="Y35" s="272"/>
      <c r="Z35" s="272"/>
      <c r="AA35" s="272"/>
      <c r="AB35" s="272"/>
      <c r="AC35" s="45"/>
      <c r="AD35" s="45"/>
      <c r="AE35" s="45"/>
      <c r="AF35" s="45"/>
      <c r="AG35" s="45"/>
      <c r="AH35" s="45"/>
      <c r="AI35" s="45"/>
      <c r="AJ35" s="45"/>
      <c r="AK35" s="273">
        <f>SUM(AK26:AK33)</f>
        <v>0</v>
      </c>
      <c r="AL35" s="272"/>
      <c r="AM35" s="272"/>
      <c r="AN35" s="272"/>
      <c r="AO35" s="274"/>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51</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52</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53</v>
      </c>
      <c r="E60" s="38"/>
      <c r="F60" s="38"/>
      <c r="G60" s="38"/>
      <c r="H60" s="38"/>
      <c r="I60" s="38"/>
      <c r="J60" s="38"/>
      <c r="K60" s="38"/>
      <c r="L60" s="38"/>
      <c r="M60" s="38"/>
      <c r="N60" s="38"/>
      <c r="O60" s="38"/>
      <c r="P60" s="38"/>
      <c r="Q60" s="38"/>
      <c r="R60" s="38"/>
      <c r="S60" s="38"/>
      <c r="T60" s="38"/>
      <c r="U60" s="38"/>
      <c r="V60" s="52" t="s">
        <v>54</v>
      </c>
      <c r="W60" s="38"/>
      <c r="X60" s="38"/>
      <c r="Y60" s="38"/>
      <c r="Z60" s="38"/>
      <c r="AA60" s="38"/>
      <c r="AB60" s="38"/>
      <c r="AC60" s="38"/>
      <c r="AD60" s="38"/>
      <c r="AE60" s="38"/>
      <c r="AF60" s="38"/>
      <c r="AG60" s="38"/>
      <c r="AH60" s="52" t="s">
        <v>53</v>
      </c>
      <c r="AI60" s="38"/>
      <c r="AJ60" s="38"/>
      <c r="AK60" s="38"/>
      <c r="AL60" s="38"/>
      <c r="AM60" s="52" t="s">
        <v>54</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55</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56</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53</v>
      </c>
      <c r="E75" s="38"/>
      <c r="F75" s="38"/>
      <c r="G75" s="38"/>
      <c r="H75" s="38"/>
      <c r="I75" s="38"/>
      <c r="J75" s="38"/>
      <c r="K75" s="38"/>
      <c r="L75" s="38"/>
      <c r="M75" s="38"/>
      <c r="N75" s="38"/>
      <c r="O75" s="38"/>
      <c r="P75" s="38"/>
      <c r="Q75" s="38"/>
      <c r="R75" s="38"/>
      <c r="S75" s="38"/>
      <c r="T75" s="38"/>
      <c r="U75" s="38"/>
      <c r="V75" s="52" t="s">
        <v>54</v>
      </c>
      <c r="W75" s="38"/>
      <c r="X75" s="38"/>
      <c r="Y75" s="38"/>
      <c r="Z75" s="38"/>
      <c r="AA75" s="38"/>
      <c r="AB75" s="38"/>
      <c r="AC75" s="38"/>
      <c r="AD75" s="38"/>
      <c r="AE75" s="38"/>
      <c r="AF75" s="38"/>
      <c r="AG75" s="38"/>
      <c r="AH75" s="52" t="s">
        <v>53</v>
      </c>
      <c r="AI75" s="38"/>
      <c r="AJ75" s="38"/>
      <c r="AK75" s="38"/>
      <c r="AL75" s="38"/>
      <c r="AM75" s="52" t="s">
        <v>54</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57</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060-0-19</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78" t="str">
        <f>K6</f>
        <v>Dobříš, ulice Mládeže - Rozšíření vozovky a stavební úpravy</v>
      </c>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22</v>
      </c>
      <c r="D87" s="36"/>
      <c r="E87" s="36"/>
      <c r="F87" s="36"/>
      <c r="G87" s="36"/>
      <c r="H87" s="36"/>
      <c r="I87" s="36"/>
      <c r="J87" s="36"/>
      <c r="K87" s="36"/>
      <c r="L87" s="65" t="str">
        <f>IF(K8="","",K8)</f>
        <v>Dobříš</v>
      </c>
      <c r="M87" s="36"/>
      <c r="N87" s="36"/>
      <c r="O87" s="36"/>
      <c r="P87" s="36"/>
      <c r="Q87" s="36"/>
      <c r="R87" s="36"/>
      <c r="S87" s="36"/>
      <c r="T87" s="36"/>
      <c r="U87" s="36"/>
      <c r="V87" s="36"/>
      <c r="W87" s="36"/>
      <c r="X87" s="36"/>
      <c r="Y87" s="36"/>
      <c r="Z87" s="36"/>
      <c r="AA87" s="36"/>
      <c r="AB87" s="36"/>
      <c r="AC87" s="36"/>
      <c r="AD87" s="36"/>
      <c r="AE87" s="36"/>
      <c r="AF87" s="36"/>
      <c r="AG87" s="36"/>
      <c r="AH87" s="36"/>
      <c r="AI87" s="29" t="s">
        <v>24</v>
      </c>
      <c r="AJ87" s="36"/>
      <c r="AK87" s="36"/>
      <c r="AL87" s="36"/>
      <c r="AM87" s="280" t="str">
        <f>IF(AN8="","",AN8)</f>
        <v>4. 12. 2019</v>
      </c>
      <c r="AN87" s="280"/>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26</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32</v>
      </c>
      <c r="AJ89" s="36"/>
      <c r="AK89" s="36"/>
      <c r="AL89" s="36"/>
      <c r="AM89" s="276" t="str">
        <f>IF(E17="","",E17)</f>
        <v>Ing. Jiří Cihlář</v>
      </c>
      <c r="AN89" s="277"/>
      <c r="AO89" s="277"/>
      <c r="AP89" s="277"/>
      <c r="AQ89" s="36"/>
      <c r="AR89" s="39"/>
      <c r="AS89" s="281" t="s">
        <v>58</v>
      </c>
      <c r="AT89" s="282"/>
      <c r="AU89" s="67"/>
      <c r="AV89" s="67"/>
      <c r="AW89" s="67"/>
      <c r="AX89" s="67"/>
      <c r="AY89" s="67"/>
      <c r="AZ89" s="67"/>
      <c r="BA89" s="67"/>
      <c r="BB89" s="67"/>
      <c r="BC89" s="67"/>
      <c r="BD89" s="68"/>
      <c r="BE89" s="34"/>
    </row>
    <row r="90" spans="1:57" s="2" customFormat="1" ht="15.2" customHeight="1">
      <c r="A90" s="34"/>
      <c r="B90" s="35"/>
      <c r="C90" s="29" t="s">
        <v>30</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35</v>
      </c>
      <c r="AJ90" s="36"/>
      <c r="AK90" s="36"/>
      <c r="AL90" s="36"/>
      <c r="AM90" s="276" t="str">
        <f>IF(E20="","",E20)</f>
        <v xml:space="preserve"> </v>
      </c>
      <c r="AN90" s="277"/>
      <c r="AO90" s="277"/>
      <c r="AP90" s="277"/>
      <c r="AQ90" s="36"/>
      <c r="AR90" s="39"/>
      <c r="AS90" s="283"/>
      <c r="AT90" s="284"/>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85"/>
      <c r="AT91" s="286"/>
      <c r="AU91" s="71"/>
      <c r="AV91" s="71"/>
      <c r="AW91" s="71"/>
      <c r="AX91" s="71"/>
      <c r="AY91" s="71"/>
      <c r="AZ91" s="71"/>
      <c r="BA91" s="71"/>
      <c r="BB91" s="71"/>
      <c r="BC91" s="71"/>
      <c r="BD91" s="72"/>
      <c r="BE91" s="34"/>
    </row>
    <row r="92" spans="1:57" s="2" customFormat="1" ht="29.25" customHeight="1">
      <c r="A92" s="34"/>
      <c r="B92" s="35"/>
      <c r="C92" s="287" t="s">
        <v>59</v>
      </c>
      <c r="D92" s="288"/>
      <c r="E92" s="288"/>
      <c r="F92" s="288"/>
      <c r="G92" s="288"/>
      <c r="H92" s="73"/>
      <c r="I92" s="289" t="s">
        <v>60</v>
      </c>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90" t="s">
        <v>61</v>
      </c>
      <c r="AH92" s="288"/>
      <c r="AI92" s="288"/>
      <c r="AJ92" s="288"/>
      <c r="AK92" s="288"/>
      <c r="AL92" s="288"/>
      <c r="AM92" s="288"/>
      <c r="AN92" s="289" t="s">
        <v>62</v>
      </c>
      <c r="AO92" s="288"/>
      <c r="AP92" s="291"/>
      <c r="AQ92" s="74" t="s">
        <v>63</v>
      </c>
      <c r="AR92" s="39"/>
      <c r="AS92" s="75" t="s">
        <v>64</v>
      </c>
      <c r="AT92" s="76" t="s">
        <v>65</v>
      </c>
      <c r="AU92" s="76" t="s">
        <v>66</v>
      </c>
      <c r="AV92" s="76" t="s">
        <v>67</v>
      </c>
      <c r="AW92" s="76" t="s">
        <v>68</v>
      </c>
      <c r="AX92" s="76" t="s">
        <v>69</v>
      </c>
      <c r="AY92" s="76" t="s">
        <v>70</v>
      </c>
      <c r="AZ92" s="76" t="s">
        <v>71</v>
      </c>
      <c r="BA92" s="76" t="s">
        <v>72</v>
      </c>
      <c r="BB92" s="76" t="s">
        <v>73</v>
      </c>
      <c r="BC92" s="76" t="s">
        <v>74</v>
      </c>
      <c r="BD92" s="77" t="s">
        <v>75</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76</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5">
        <f>ROUND(AG95,2)</f>
        <v>0</v>
      </c>
      <c r="AH94" s="295"/>
      <c r="AI94" s="295"/>
      <c r="AJ94" s="295"/>
      <c r="AK94" s="295"/>
      <c r="AL94" s="295"/>
      <c r="AM94" s="295"/>
      <c r="AN94" s="296">
        <f>SUM(AG94,AT94)</f>
        <v>0</v>
      </c>
      <c r="AO94" s="296"/>
      <c r="AP94" s="296"/>
      <c r="AQ94" s="85" t="s">
        <v>1</v>
      </c>
      <c r="AR94" s="86"/>
      <c r="AS94" s="87">
        <f>ROUND(AS95,2)</f>
        <v>0</v>
      </c>
      <c r="AT94" s="88">
        <f>ROUND(SUM(AV94:AW94),2)</f>
        <v>0</v>
      </c>
      <c r="AU94" s="89">
        <f>ROUND(AU95,5)</f>
        <v>0</v>
      </c>
      <c r="AV94" s="88">
        <f>ROUND(AZ94*L29,2)</f>
        <v>0</v>
      </c>
      <c r="AW94" s="88">
        <f>ROUND(BA94*L30,2)</f>
        <v>0</v>
      </c>
      <c r="AX94" s="88">
        <f>ROUND(BB94*L29,2)</f>
        <v>0</v>
      </c>
      <c r="AY94" s="88">
        <f>ROUND(BC94*L30,2)</f>
        <v>0</v>
      </c>
      <c r="AZ94" s="88">
        <f>ROUND(AZ95,2)</f>
        <v>0</v>
      </c>
      <c r="BA94" s="88">
        <f>ROUND(BA95,2)</f>
        <v>0</v>
      </c>
      <c r="BB94" s="88">
        <f>ROUND(BB95,2)</f>
        <v>0</v>
      </c>
      <c r="BC94" s="88">
        <f>ROUND(BC95,2)</f>
        <v>0</v>
      </c>
      <c r="BD94" s="90">
        <f>ROUND(BD95,2)</f>
        <v>0</v>
      </c>
      <c r="BS94" s="91" t="s">
        <v>77</v>
      </c>
      <c r="BT94" s="91" t="s">
        <v>78</v>
      </c>
      <c r="BU94" s="92" t="s">
        <v>79</v>
      </c>
      <c r="BV94" s="91" t="s">
        <v>80</v>
      </c>
      <c r="BW94" s="91" t="s">
        <v>5</v>
      </c>
      <c r="BX94" s="91" t="s">
        <v>81</v>
      </c>
      <c r="CL94" s="91" t="s">
        <v>19</v>
      </c>
    </row>
    <row r="95" spans="1:91" s="7" customFormat="1" ht="16.5" customHeight="1">
      <c r="A95" s="93" t="s">
        <v>82</v>
      </c>
      <c r="B95" s="94"/>
      <c r="C95" s="95"/>
      <c r="D95" s="294" t="s">
        <v>83</v>
      </c>
      <c r="E95" s="294"/>
      <c r="F95" s="294"/>
      <c r="G95" s="294"/>
      <c r="H95" s="294"/>
      <c r="I95" s="96"/>
      <c r="J95" s="294" t="s">
        <v>84</v>
      </c>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2">
        <f>'SO 101 - Pozemní komunikace'!J30</f>
        <v>0</v>
      </c>
      <c r="AH95" s="293"/>
      <c r="AI95" s="293"/>
      <c r="AJ95" s="293"/>
      <c r="AK95" s="293"/>
      <c r="AL95" s="293"/>
      <c r="AM95" s="293"/>
      <c r="AN95" s="292">
        <f>SUM(AG95,AT95)</f>
        <v>0</v>
      </c>
      <c r="AO95" s="293"/>
      <c r="AP95" s="293"/>
      <c r="AQ95" s="97" t="s">
        <v>85</v>
      </c>
      <c r="AR95" s="98"/>
      <c r="AS95" s="99">
        <v>0</v>
      </c>
      <c r="AT95" s="100">
        <f>ROUND(SUM(AV95:AW95),2)</f>
        <v>0</v>
      </c>
      <c r="AU95" s="101">
        <f>'SO 101 - Pozemní komunikace'!P131</f>
        <v>0</v>
      </c>
      <c r="AV95" s="100">
        <f>'SO 101 - Pozemní komunikace'!J33</f>
        <v>0</v>
      </c>
      <c r="AW95" s="100">
        <f>'SO 101 - Pozemní komunikace'!J34</f>
        <v>0</v>
      </c>
      <c r="AX95" s="100">
        <f>'SO 101 - Pozemní komunikace'!J35</f>
        <v>0</v>
      </c>
      <c r="AY95" s="100">
        <f>'SO 101 - Pozemní komunikace'!J36</f>
        <v>0</v>
      </c>
      <c r="AZ95" s="100">
        <f>'SO 101 - Pozemní komunikace'!F33</f>
        <v>0</v>
      </c>
      <c r="BA95" s="100">
        <f>'SO 101 - Pozemní komunikace'!F34</f>
        <v>0</v>
      </c>
      <c r="BB95" s="100">
        <f>'SO 101 - Pozemní komunikace'!F35</f>
        <v>0</v>
      </c>
      <c r="BC95" s="100">
        <f>'SO 101 - Pozemní komunikace'!F36</f>
        <v>0</v>
      </c>
      <c r="BD95" s="102">
        <f>'SO 101 - Pozemní komunikace'!F37</f>
        <v>0</v>
      </c>
      <c r="BT95" s="103" t="s">
        <v>86</v>
      </c>
      <c r="BV95" s="103" t="s">
        <v>80</v>
      </c>
      <c r="BW95" s="103" t="s">
        <v>87</v>
      </c>
      <c r="BX95" s="103" t="s">
        <v>5</v>
      </c>
      <c r="CL95" s="103" t="s">
        <v>19</v>
      </c>
      <c r="CM95" s="103" t="s">
        <v>88</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9"/>
      <c r="AS96" s="34"/>
      <c r="AT96" s="34"/>
      <c r="AU96" s="34"/>
      <c r="AV96" s="34"/>
      <c r="AW96" s="34"/>
      <c r="AX96" s="34"/>
      <c r="AY96" s="34"/>
      <c r="AZ96" s="34"/>
      <c r="BA96" s="34"/>
      <c r="BB96" s="34"/>
      <c r="BC96" s="34"/>
      <c r="BD96" s="34"/>
      <c r="BE96" s="34"/>
    </row>
    <row r="97" spans="1:57" s="2" customFormat="1" ht="6.95" customHeight="1">
      <c r="A97" s="34"/>
      <c r="B97" s="54"/>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39"/>
      <c r="AS97" s="34"/>
      <c r="AT97" s="34"/>
      <c r="AU97" s="34"/>
      <c r="AV97" s="34"/>
      <c r="AW97" s="34"/>
      <c r="AX97" s="34"/>
      <c r="AY97" s="34"/>
      <c r="AZ97" s="34"/>
      <c r="BA97" s="34"/>
      <c r="BB97" s="34"/>
      <c r="BC97" s="34"/>
      <c r="BD97" s="34"/>
      <c r="BE97" s="34"/>
    </row>
  </sheetData>
  <sheetProtection algorithmName="SHA-512" hashValue="EOhn2AfvP4kqhzead5thNUlEhChp8wnhggqnzpwdkV/UfzQdNE5LLAnXUzZ+FEoE8haypWyRWFTCYu4fXWMl+w==" saltValue="/5sYxRRY09WkYzLPv5gUciKGRj53UxrjD6Wx+EvBz4n/HJ1zzLi6w0WSEG+TV/I3VVV4bBn/d0U6IJCmcmjVoA==" spinCount="100000" sheet="1" objects="1" scenarios="1" formatColumns="0" formatRows="0"/>
  <mergeCells count="42">
    <mergeCell ref="L30:P30"/>
    <mergeCell ref="L31:P31"/>
    <mergeCell ref="L32:P32"/>
    <mergeCell ref="L33:P33"/>
    <mergeCell ref="C92:G92"/>
    <mergeCell ref="I92:AF92"/>
    <mergeCell ref="AG92:AM92"/>
    <mergeCell ref="AN92:AP92"/>
    <mergeCell ref="AN95:AP95"/>
    <mergeCell ref="AG95:AM95"/>
    <mergeCell ref="D95:H95"/>
    <mergeCell ref="J95:AF95"/>
    <mergeCell ref="AG94:AM94"/>
    <mergeCell ref="AN94:AP94"/>
    <mergeCell ref="X35:AB35"/>
    <mergeCell ref="AK35:AO35"/>
    <mergeCell ref="AR2:BE2"/>
    <mergeCell ref="AM90:AP90"/>
    <mergeCell ref="L85:AO85"/>
    <mergeCell ref="AM87:AN87"/>
    <mergeCell ref="AM89:AP89"/>
    <mergeCell ref="AS89:AT91"/>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SO 101 - Pozemní komunik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275"/>
      <c r="M2" s="275"/>
      <c r="N2" s="275"/>
      <c r="O2" s="275"/>
      <c r="P2" s="275"/>
      <c r="Q2" s="275"/>
      <c r="R2" s="275"/>
      <c r="S2" s="275"/>
      <c r="T2" s="275"/>
      <c r="U2" s="275"/>
      <c r="V2" s="275"/>
      <c r="AT2" s="17" t="s">
        <v>87</v>
      </c>
    </row>
    <row r="3" spans="2:46" s="1" customFormat="1" ht="6.95" customHeight="1">
      <c r="B3" s="105"/>
      <c r="C3" s="106"/>
      <c r="D3" s="106"/>
      <c r="E3" s="106"/>
      <c r="F3" s="106"/>
      <c r="G3" s="106"/>
      <c r="H3" s="106"/>
      <c r="I3" s="107"/>
      <c r="J3" s="106"/>
      <c r="K3" s="106"/>
      <c r="L3" s="20"/>
      <c r="AT3" s="17" t="s">
        <v>88</v>
      </c>
    </row>
    <row r="4" spans="2:46" s="1" customFormat="1" ht="24.95" customHeight="1">
      <c r="B4" s="20"/>
      <c r="D4" s="108" t="s">
        <v>89</v>
      </c>
      <c r="I4" s="104"/>
      <c r="L4" s="20"/>
      <c r="M4" s="109" t="s">
        <v>10</v>
      </c>
      <c r="AT4" s="17" t="s">
        <v>4</v>
      </c>
    </row>
    <row r="5" spans="2:12" s="1" customFormat="1" ht="6.95" customHeight="1">
      <c r="B5" s="20"/>
      <c r="I5" s="104"/>
      <c r="L5" s="20"/>
    </row>
    <row r="6" spans="2:12" s="1" customFormat="1" ht="12" customHeight="1">
      <c r="B6" s="20"/>
      <c r="D6" s="110" t="s">
        <v>16</v>
      </c>
      <c r="I6" s="104"/>
      <c r="L6" s="20"/>
    </row>
    <row r="7" spans="2:12" s="1" customFormat="1" ht="16.5" customHeight="1">
      <c r="B7" s="20"/>
      <c r="E7" s="305" t="str">
        <f>'Rekapitulace stavby'!K6</f>
        <v>Dobříš, ulice Mládeže - Rozšíření vozovky a stavební úpravy</v>
      </c>
      <c r="F7" s="306"/>
      <c r="G7" s="306"/>
      <c r="H7" s="306"/>
      <c r="I7" s="104"/>
      <c r="L7" s="20"/>
    </row>
    <row r="8" spans="1:31" s="2" customFormat="1" ht="12" customHeight="1">
      <c r="A8" s="34"/>
      <c r="B8" s="39"/>
      <c r="C8" s="34"/>
      <c r="D8" s="110" t="s">
        <v>90</v>
      </c>
      <c r="E8" s="34"/>
      <c r="F8" s="34"/>
      <c r="G8" s="34"/>
      <c r="H8" s="34"/>
      <c r="I8" s="111"/>
      <c r="J8" s="34"/>
      <c r="K8" s="34"/>
      <c r="L8" s="51"/>
      <c r="S8" s="34"/>
      <c r="T8" s="34"/>
      <c r="U8" s="34"/>
      <c r="V8" s="34"/>
      <c r="W8" s="34"/>
      <c r="X8" s="34"/>
      <c r="Y8" s="34"/>
      <c r="Z8" s="34"/>
      <c r="AA8" s="34"/>
      <c r="AB8" s="34"/>
      <c r="AC8" s="34"/>
      <c r="AD8" s="34"/>
      <c r="AE8" s="34"/>
    </row>
    <row r="9" spans="1:31" s="2" customFormat="1" ht="16.5" customHeight="1">
      <c r="A9" s="34"/>
      <c r="B9" s="39"/>
      <c r="C9" s="34"/>
      <c r="D9" s="34"/>
      <c r="E9" s="307" t="s">
        <v>91</v>
      </c>
      <c r="F9" s="308"/>
      <c r="G9" s="308"/>
      <c r="H9" s="308"/>
      <c r="I9" s="111"/>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111"/>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0" t="s">
        <v>18</v>
      </c>
      <c r="E11" s="34"/>
      <c r="F11" s="112" t="s">
        <v>19</v>
      </c>
      <c r="G11" s="34"/>
      <c r="H11" s="34"/>
      <c r="I11" s="113" t="s">
        <v>20</v>
      </c>
      <c r="J11" s="112" t="s">
        <v>21</v>
      </c>
      <c r="K11" s="34"/>
      <c r="L11" s="51"/>
      <c r="S11" s="34"/>
      <c r="T11" s="34"/>
      <c r="U11" s="34"/>
      <c r="V11" s="34"/>
      <c r="W11" s="34"/>
      <c r="X11" s="34"/>
      <c r="Y11" s="34"/>
      <c r="Z11" s="34"/>
      <c r="AA11" s="34"/>
      <c r="AB11" s="34"/>
      <c r="AC11" s="34"/>
      <c r="AD11" s="34"/>
      <c r="AE11" s="34"/>
    </row>
    <row r="12" spans="1:31" s="2" customFormat="1" ht="12" customHeight="1">
      <c r="A12" s="34"/>
      <c r="B12" s="39"/>
      <c r="C12" s="34"/>
      <c r="D12" s="110" t="s">
        <v>22</v>
      </c>
      <c r="E12" s="34"/>
      <c r="F12" s="112" t="s">
        <v>23</v>
      </c>
      <c r="G12" s="34"/>
      <c r="H12" s="34"/>
      <c r="I12" s="113" t="s">
        <v>24</v>
      </c>
      <c r="J12" s="114" t="str">
        <f>'Rekapitulace stavby'!AN8</f>
        <v>4. 12. 2019</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1"/>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0" t="s">
        <v>26</v>
      </c>
      <c r="E14" s="34"/>
      <c r="F14" s="34"/>
      <c r="G14" s="34"/>
      <c r="H14" s="34"/>
      <c r="I14" s="113" t="s">
        <v>27</v>
      </c>
      <c r="J14" s="112"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2" t="str">
        <f>IF('Rekapitulace stavby'!E11="","",'Rekapitulace stavby'!E11)</f>
        <v xml:space="preserve"> </v>
      </c>
      <c r="F15" s="34"/>
      <c r="G15" s="34"/>
      <c r="H15" s="34"/>
      <c r="I15" s="113" t="s">
        <v>29</v>
      </c>
      <c r="J15" s="112"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1"/>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0" t="s">
        <v>30</v>
      </c>
      <c r="E17" s="34"/>
      <c r="F17" s="34"/>
      <c r="G17" s="34"/>
      <c r="H17" s="34"/>
      <c r="I17" s="113" t="s">
        <v>27</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09" t="str">
        <f>'Rekapitulace stavby'!E14</f>
        <v>Vyplň údaj</v>
      </c>
      <c r="F18" s="310"/>
      <c r="G18" s="310"/>
      <c r="H18" s="310"/>
      <c r="I18" s="113"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1"/>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0" t="s">
        <v>32</v>
      </c>
      <c r="E20" s="34"/>
      <c r="F20" s="34"/>
      <c r="G20" s="34"/>
      <c r="H20" s="34"/>
      <c r="I20" s="113" t="s">
        <v>27</v>
      </c>
      <c r="J20" s="112"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2" t="s">
        <v>33</v>
      </c>
      <c r="F21" s="34"/>
      <c r="G21" s="34"/>
      <c r="H21" s="34"/>
      <c r="I21" s="113" t="s">
        <v>29</v>
      </c>
      <c r="J21" s="112"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1"/>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0" t="s">
        <v>35</v>
      </c>
      <c r="E23" s="34"/>
      <c r="F23" s="34"/>
      <c r="G23" s="34"/>
      <c r="H23" s="34"/>
      <c r="I23" s="113" t="s">
        <v>27</v>
      </c>
      <c r="J23" s="112"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2" t="str">
        <f>IF('Rekapitulace stavby'!E20="","",'Rekapitulace stavby'!E20)</f>
        <v xml:space="preserve"> </v>
      </c>
      <c r="F24" s="34"/>
      <c r="G24" s="34"/>
      <c r="H24" s="34"/>
      <c r="I24" s="113" t="s">
        <v>29</v>
      </c>
      <c r="J24" s="112"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1"/>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0" t="s">
        <v>36</v>
      </c>
      <c r="E26" s="34"/>
      <c r="F26" s="34"/>
      <c r="G26" s="34"/>
      <c r="H26" s="34"/>
      <c r="I26" s="111"/>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1" t="s">
        <v>1</v>
      </c>
      <c r="F27" s="311"/>
      <c r="G27" s="311"/>
      <c r="H27" s="311"/>
      <c r="I27" s="117"/>
      <c r="J27" s="115"/>
      <c r="K27" s="115"/>
      <c r="L27" s="118"/>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111"/>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9"/>
      <c r="E29" s="119"/>
      <c r="F29" s="119"/>
      <c r="G29" s="119"/>
      <c r="H29" s="119"/>
      <c r="I29" s="120"/>
      <c r="J29" s="119"/>
      <c r="K29" s="119"/>
      <c r="L29" s="51"/>
      <c r="S29" s="34"/>
      <c r="T29" s="34"/>
      <c r="U29" s="34"/>
      <c r="V29" s="34"/>
      <c r="W29" s="34"/>
      <c r="X29" s="34"/>
      <c r="Y29" s="34"/>
      <c r="Z29" s="34"/>
      <c r="AA29" s="34"/>
      <c r="AB29" s="34"/>
      <c r="AC29" s="34"/>
      <c r="AD29" s="34"/>
      <c r="AE29" s="34"/>
    </row>
    <row r="30" spans="1:31" s="2" customFormat="1" ht="25.35" customHeight="1">
      <c r="A30" s="34"/>
      <c r="B30" s="39"/>
      <c r="C30" s="34"/>
      <c r="D30" s="121" t="s">
        <v>38</v>
      </c>
      <c r="E30" s="34"/>
      <c r="F30" s="34"/>
      <c r="G30" s="34"/>
      <c r="H30" s="34"/>
      <c r="I30" s="111"/>
      <c r="J30" s="122">
        <f>ROUND(J131,2)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9"/>
      <c r="E31" s="119"/>
      <c r="F31" s="119"/>
      <c r="G31" s="119"/>
      <c r="H31" s="119"/>
      <c r="I31" s="120"/>
      <c r="J31" s="119"/>
      <c r="K31" s="119"/>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3" t="s">
        <v>40</v>
      </c>
      <c r="G32" s="34"/>
      <c r="H32" s="34"/>
      <c r="I32" s="124" t="s">
        <v>39</v>
      </c>
      <c r="J32" s="123"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5" t="s">
        <v>42</v>
      </c>
      <c r="E33" s="110" t="s">
        <v>43</v>
      </c>
      <c r="F33" s="126">
        <f>ROUND((SUM(BE131:BE599)),2)</f>
        <v>0</v>
      </c>
      <c r="G33" s="34"/>
      <c r="H33" s="34"/>
      <c r="I33" s="127">
        <v>0.21</v>
      </c>
      <c r="J33" s="126">
        <f>ROUND(((SUM(BE131:BE599))*I33),2)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0" t="s">
        <v>44</v>
      </c>
      <c r="F34" s="126">
        <f>ROUND((SUM(BF131:BF599)),2)</f>
        <v>0</v>
      </c>
      <c r="G34" s="34"/>
      <c r="H34" s="34"/>
      <c r="I34" s="127">
        <v>0.15</v>
      </c>
      <c r="J34" s="126">
        <f>ROUND(((SUM(BF131:BF599))*I34),2)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0" t="s">
        <v>45</v>
      </c>
      <c r="F35" s="126">
        <f>ROUND((SUM(BG131:BG599)),2)</f>
        <v>0</v>
      </c>
      <c r="G35" s="34"/>
      <c r="H35" s="34"/>
      <c r="I35" s="127">
        <v>0.21</v>
      </c>
      <c r="J35" s="126">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0" t="s">
        <v>46</v>
      </c>
      <c r="F36" s="126">
        <f>ROUND((SUM(BH131:BH599)),2)</f>
        <v>0</v>
      </c>
      <c r="G36" s="34"/>
      <c r="H36" s="34"/>
      <c r="I36" s="127">
        <v>0.15</v>
      </c>
      <c r="J36" s="126">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0" t="s">
        <v>47</v>
      </c>
      <c r="F37" s="126">
        <f>ROUND((SUM(BI131:BI599)),2)</f>
        <v>0</v>
      </c>
      <c r="G37" s="34"/>
      <c r="H37" s="34"/>
      <c r="I37" s="127">
        <v>0</v>
      </c>
      <c r="J37" s="126">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1"/>
      <c r="J38" s="34"/>
      <c r="K38" s="34"/>
      <c r="L38" s="51"/>
      <c r="S38" s="34"/>
      <c r="T38" s="34"/>
      <c r="U38" s="34"/>
      <c r="V38" s="34"/>
      <c r="W38" s="34"/>
      <c r="X38" s="34"/>
      <c r="Y38" s="34"/>
      <c r="Z38" s="34"/>
      <c r="AA38" s="34"/>
      <c r="AB38" s="34"/>
      <c r="AC38" s="34"/>
      <c r="AD38" s="34"/>
      <c r="AE38" s="34"/>
    </row>
    <row r="39" spans="1:31" s="2" customFormat="1" ht="25.35" customHeight="1">
      <c r="A39" s="34"/>
      <c r="B39" s="39"/>
      <c r="C39" s="128"/>
      <c r="D39" s="129" t="s">
        <v>48</v>
      </c>
      <c r="E39" s="130"/>
      <c r="F39" s="130"/>
      <c r="G39" s="131" t="s">
        <v>49</v>
      </c>
      <c r="H39" s="132" t="s">
        <v>50</v>
      </c>
      <c r="I39" s="133"/>
      <c r="J39" s="134">
        <f>SUM(J30:J37)</f>
        <v>0</v>
      </c>
      <c r="K39" s="135"/>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1"/>
      <c r="J40" s="34"/>
      <c r="K40" s="34"/>
      <c r="L40" s="51"/>
      <c r="S40" s="34"/>
      <c r="T40" s="34"/>
      <c r="U40" s="34"/>
      <c r="V40" s="34"/>
      <c r="W40" s="34"/>
      <c r="X40" s="34"/>
      <c r="Y40" s="34"/>
      <c r="Z40" s="34"/>
      <c r="AA40" s="34"/>
      <c r="AB40" s="34"/>
      <c r="AC40" s="34"/>
      <c r="AD40" s="34"/>
      <c r="AE40" s="34"/>
    </row>
    <row r="41" spans="2:12" s="1" customFormat="1" ht="14.45" customHeight="1">
      <c r="B41" s="20"/>
      <c r="I41" s="104"/>
      <c r="L41" s="20"/>
    </row>
    <row r="42" spans="2:12" s="1" customFormat="1" ht="14.45" customHeight="1">
      <c r="B42" s="20"/>
      <c r="I42" s="104"/>
      <c r="L42" s="20"/>
    </row>
    <row r="43" spans="2:12" s="1" customFormat="1" ht="14.45" customHeight="1">
      <c r="B43" s="20"/>
      <c r="I43" s="104"/>
      <c r="L43" s="20"/>
    </row>
    <row r="44" spans="2:12" s="1" customFormat="1" ht="14.45" customHeight="1">
      <c r="B44" s="20"/>
      <c r="I44" s="104"/>
      <c r="L44" s="20"/>
    </row>
    <row r="45" spans="2:12" s="1" customFormat="1" ht="14.45" customHeight="1">
      <c r="B45" s="20"/>
      <c r="I45" s="104"/>
      <c r="L45" s="20"/>
    </row>
    <row r="46" spans="2:12" s="1" customFormat="1" ht="14.45" customHeight="1">
      <c r="B46" s="20"/>
      <c r="I46" s="104"/>
      <c r="L46" s="20"/>
    </row>
    <row r="47" spans="2:12" s="1" customFormat="1" ht="14.45" customHeight="1">
      <c r="B47" s="20"/>
      <c r="I47" s="104"/>
      <c r="L47" s="20"/>
    </row>
    <row r="48" spans="2:12" s="1" customFormat="1" ht="14.45" customHeight="1">
      <c r="B48" s="20"/>
      <c r="I48" s="104"/>
      <c r="L48" s="20"/>
    </row>
    <row r="49" spans="2:12" s="1" customFormat="1" ht="14.45" customHeight="1">
      <c r="B49" s="20"/>
      <c r="I49" s="104"/>
      <c r="L49" s="20"/>
    </row>
    <row r="50" spans="2:12" s="2" customFormat="1" ht="14.45" customHeight="1">
      <c r="B50" s="51"/>
      <c r="D50" s="136" t="s">
        <v>51</v>
      </c>
      <c r="E50" s="137"/>
      <c r="F50" s="137"/>
      <c r="G50" s="136" t="s">
        <v>52</v>
      </c>
      <c r="H50" s="137"/>
      <c r="I50" s="138"/>
      <c r="J50" s="137"/>
      <c r="K50" s="137"/>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9" t="s">
        <v>53</v>
      </c>
      <c r="E61" s="140"/>
      <c r="F61" s="141" t="s">
        <v>54</v>
      </c>
      <c r="G61" s="139" t="s">
        <v>53</v>
      </c>
      <c r="H61" s="140"/>
      <c r="I61" s="142"/>
      <c r="J61" s="143" t="s">
        <v>54</v>
      </c>
      <c r="K61" s="140"/>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6" t="s">
        <v>55</v>
      </c>
      <c r="E65" s="144"/>
      <c r="F65" s="144"/>
      <c r="G65" s="136" t="s">
        <v>56</v>
      </c>
      <c r="H65" s="144"/>
      <c r="I65" s="145"/>
      <c r="J65" s="144"/>
      <c r="K65" s="14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9" t="s">
        <v>53</v>
      </c>
      <c r="E76" s="140"/>
      <c r="F76" s="141" t="s">
        <v>54</v>
      </c>
      <c r="G76" s="139" t="s">
        <v>53</v>
      </c>
      <c r="H76" s="140"/>
      <c r="I76" s="142"/>
      <c r="J76" s="143" t="s">
        <v>54</v>
      </c>
      <c r="K76" s="140"/>
      <c r="L76" s="51"/>
      <c r="S76" s="34"/>
      <c r="T76" s="34"/>
      <c r="U76" s="34"/>
      <c r="V76" s="34"/>
      <c r="W76" s="34"/>
      <c r="X76" s="34"/>
      <c r="Y76" s="34"/>
      <c r="Z76" s="34"/>
      <c r="AA76" s="34"/>
      <c r="AB76" s="34"/>
      <c r="AC76" s="34"/>
      <c r="AD76" s="34"/>
      <c r="AE76" s="34"/>
    </row>
    <row r="77" spans="1:31" s="2" customFormat="1" ht="14.45" customHeight="1">
      <c r="A77" s="34"/>
      <c r="B77" s="146"/>
      <c r="C77" s="147"/>
      <c r="D77" s="147"/>
      <c r="E77" s="147"/>
      <c r="F77" s="147"/>
      <c r="G77" s="147"/>
      <c r="H77" s="147"/>
      <c r="I77" s="148"/>
      <c r="J77" s="147"/>
      <c r="K77" s="147"/>
      <c r="L77" s="51"/>
      <c r="S77" s="34"/>
      <c r="T77" s="34"/>
      <c r="U77" s="34"/>
      <c r="V77" s="34"/>
      <c r="W77" s="34"/>
      <c r="X77" s="34"/>
      <c r="Y77" s="34"/>
      <c r="Z77" s="34"/>
      <c r="AA77" s="34"/>
      <c r="AB77" s="34"/>
      <c r="AC77" s="34"/>
      <c r="AD77" s="34"/>
      <c r="AE77" s="34"/>
    </row>
    <row r="81" spans="1:31" s="2" customFormat="1" ht="6.95" customHeight="1">
      <c r="A81" s="34"/>
      <c r="B81" s="149"/>
      <c r="C81" s="150"/>
      <c r="D81" s="150"/>
      <c r="E81" s="150"/>
      <c r="F81" s="150"/>
      <c r="G81" s="150"/>
      <c r="H81" s="150"/>
      <c r="I81" s="151"/>
      <c r="J81" s="150"/>
      <c r="K81" s="150"/>
      <c r="L81" s="51"/>
      <c r="S81" s="34"/>
      <c r="T81" s="34"/>
      <c r="U81" s="34"/>
      <c r="V81" s="34"/>
      <c r="W81" s="34"/>
      <c r="X81" s="34"/>
      <c r="Y81" s="34"/>
      <c r="Z81" s="34"/>
      <c r="AA81" s="34"/>
      <c r="AB81" s="34"/>
      <c r="AC81" s="34"/>
      <c r="AD81" s="34"/>
      <c r="AE81" s="34"/>
    </row>
    <row r="82" spans="1:31" s="2" customFormat="1" ht="24.95" customHeight="1">
      <c r="A82" s="34"/>
      <c r="B82" s="35"/>
      <c r="C82" s="23" t="s">
        <v>92</v>
      </c>
      <c r="D82" s="36"/>
      <c r="E82" s="36"/>
      <c r="F82" s="36"/>
      <c r="G82" s="36"/>
      <c r="H82" s="36"/>
      <c r="I82" s="111"/>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1"/>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1"/>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2" t="str">
        <f>E7</f>
        <v>Dobříš, ulice Mládeže - Rozšíření vozovky a stavební úpravy</v>
      </c>
      <c r="F85" s="313"/>
      <c r="G85" s="313"/>
      <c r="H85" s="313"/>
      <c r="I85" s="111"/>
      <c r="J85" s="36"/>
      <c r="K85" s="36"/>
      <c r="L85" s="51"/>
      <c r="S85" s="34"/>
      <c r="T85" s="34"/>
      <c r="U85" s="34"/>
      <c r="V85" s="34"/>
      <c r="W85" s="34"/>
      <c r="X85" s="34"/>
      <c r="Y85" s="34"/>
      <c r="Z85" s="34"/>
      <c r="AA85" s="34"/>
      <c r="AB85" s="34"/>
      <c r="AC85" s="34"/>
      <c r="AD85" s="34"/>
      <c r="AE85" s="34"/>
    </row>
    <row r="86" spans="1:31" s="2" customFormat="1" ht="12" customHeight="1">
      <c r="A86" s="34"/>
      <c r="B86" s="35"/>
      <c r="C86" s="29" t="s">
        <v>90</v>
      </c>
      <c r="D86" s="36"/>
      <c r="E86" s="36"/>
      <c r="F86" s="36"/>
      <c r="G86" s="36"/>
      <c r="H86" s="36"/>
      <c r="I86" s="111"/>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8" t="str">
        <f>E9</f>
        <v>SO 101 - Pozemní komunikace</v>
      </c>
      <c r="F87" s="314"/>
      <c r="G87" s="314"/>
      <c r="H87" s="314"/>
      <c r="I87" s="111"/>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1"/>
      <c r="J88" s="36"/>
      <c r="K88" s="36"/>
      <c r="L88" s="51"/>
      <c r="S88" s="34"/>
      <c r="T88" s="34"/>
      <c r="U88" s="34"/>
      <c r="V88" s="34"/>
      <c r="W88" s="34"/>
      <c r="X88" s="34"/>
      <c r="Y88" s="34"/>
      <c r="Z88" s="34"/>
      <c r="AA88" s="34"/>
      <c r="AB88" s="34"/>
      <c r="AC88" s="34"/>
      <c r="AD88" s="34"/>
      <c r="AE88" s="34"/>
    </row>
    <row r="89" spans="1:31" s="2" customFormat="1" ht="12" customHeight="1">
      <c r="A89" s="34"/>
      <c r="B89" s="35"/>
      <c r="C89" s="29" t="s">
        <v>22</v>
      </c>
      <c r="D89" s="36"/>
      <c r="E89" s="36"/>
      <c r="F89" s="27" t="str">
        <f>F12</f>
        <v>Dobříš</v>
      </c>
      <c r="G89" s="36"/>
      <c r="H89" s="36"/>
      <c r="I89" s="113" t="s">
        <v>24</v>
      </c>
      <c r="J89" s="66" t="str">
        <f>IF(J12="","",J12)</f>
        <v>4. 12. 2019</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1"/>
      <c r="J90" s="36"/>
      <c r="K90" s="36"/>
      <c r="L90" s="51"/>
      <c r="S90" s="34"/>
      <c r="T90" s="34"/>
      <c r="U90" s="34"/>
      <c r="V90" s="34"/>
      <c r="W90" s="34"/>
      <c r="X90" s="34"/>
      <c r="Y90" s="34"/>
      <c r="Z90" s="34"/>
      <c r="AA90" s="34"/>
      <c r="AB90" s="34"/>
      <c r="AC90" s="34"/>
      <c r="AD90" s="34"/>
      <c r="AE90" s="34"/>
    </row>
    <row r="91" spans="1:31" s="2" customFormat="1" ht="15.2" customHeight="1">
      <c r="A91" s="34"/>
      <c r="B91" s="35"/>
      <c r="C91" s="29" t="s">
        <v>26</v>
      </c>
      <c r="D91" s="36"/>
      <c r="E91" s="36"/>
      <c r="F91" s="27" t="str">
        <f>E15</f>
        <v xml:space="preserve"> </v>
      </c>
      <c r="G91" s="36"/>
      <c r="H91" s="36"/>
      <c r="I91" s="113" t="s">
        <v>32</v>
      </c>
      <c r="J91" s="32" t="str">
        <f>E21</f>
        <v>Ing. Jiří Cihlář</v>
      </c>
      <c r="K91" s="36"/>
      <c r="L91" s="51"/>
      <c r="S91" s="34"/>
      <c r="T91" s="34"/>
      <c r="U91" s="34"/>
      <c r="V91" s="34"/>
      <c r="W91" s="34"/>
      <c r="X91" s="34"/>
      <c r="Y91" s="34"/>
      <c r="Z91" s="34"/>
      <c r="AA91" s="34"/>
      <c r="AB91" s="34"/>
      <c r="AC91" s="34"/>
      <c r="AD91" s="34"/>
      <c r="AE91" s="34"/>
    </row>
    <row r="92" spans="1:31" s="2" customFormat="1" ht="15.2" customHeight="1">
      <c r="A92" s="34"/>
      <c r="B92" s="35"/>
      <c r="C92" s="29" t="s">
        <v>30</v>
      </c>
      <c r="D92" s="36"/>
      <c r="E92" s="36"/>
      <c r="F92" s="27" t="str">
        <f>IF(E18="","",E18)</f>
        <v>Vyplň údaj</v>
      </c>
      <c r="G92" s="36"/>
      <c r="H92" s="36"/>
      <c r="I92" s="113" t="s">
        <v>35</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1"/>
      <c r="J93" s="36"/>
      <c r="K93" s="36"/>
      <c r="L93" s="51"/>
      <c r="S93" s="34"/>
      <c r="T93" s="34"/>
      <c r="U93" s="34"/>
      <c r="V93" s="34"/>
      <c r="W93" s="34"/>
      <c r="X93" s="34"/>
      <c r="Y93" s="34"/>
      <c r="Z93" s="34"/>
      <c r="AA93" s="34"/>
      <c r="AB93" s="34"/>
      <c r="AC93" s="34"/>
      <c r="AD93" s="34"/>
      <c r="AE93" s="34"/>
    </row>
    <row r="94" spans="1:31" s="2" customFormat="1" ht="29.25" customHeight="1">
      <c r="A94" s="34"/>
      <c r="B94" s="35"/>
      <c r="C94" s="152" t="s">
        <v>93</v>
      </c>
      <c r="D94" s="153"/>
      <c r="E94" s="153"/>
      <c r="F94" s="153"/>
      <c r="G94" s="153"/>
      <c r="H94" s="153"/>
      <c r="I94" s="154"/>
      <c r="J94" s="155" t="s">
        <v>94</v>
      </c>
      <c r="K94" s="153"/>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1"/>
      <c r="J95" s="36"/>
      <c r="K95" s="36"/>
      <c r="L95" s="51"/>
      <c r="S95" s="34"/>
      <c r="T95" s="34"/>
      <c r="U95" s="34"/>
      <c r="V95" s="34"/>
      <c r="W95" s="34"/>
      <c r="X95" s="34"/>
      <c r="Y95" s="34"/>
      <c r="Z95" s="34"/>
      <c r="AA95" s="34"/>
      <c r="AB95" s="34"/>
      <c r="AC95" s="34"/>
      <c r="AD95" s="34"/>
      <c r="AE95" s="34"/>
    </row>
    <row r="96" spans="1:47" s="2" customFormat="1" ht="22.9" customHeight="1">
      <c r="A96" s="34"/>
      <c r="B96" s="35"/>
      <c r="C96" s="156" t="s">
        <v>95</v>
      </c>
      <c r="D96" s="36"/>
      <c r="E96" s="36"/>
      <c r="F96" s="36"/>
      <c r="G96" s="36"/>
      <c r="H96" s="36"/>
      <c r="I96" s="111"/>
      <c r="J96" s="84">
        <f>J131</f>
        <v>0</v>
      </c>
      <c r="K96" s="36"/>
      <c r="L96" s="51"/>
      <c r="S96" s="34"/>
      <c r="T96" s="34"/>
      <c r="U96" s="34"/>
      <c r="V96" s="34"/>
      <c r="W96" s="34"/>
      <c r="X96" s="34"/>
      <c r="Y96" s="34"/>
      <c r="Z96" s="34"/>
      <c r="AA96" s="34"/>
      <c r="AB96" s="34"/>
      <c r="AC96" s="34"/>
      <c r="AD96" s="34"/>
      <c r="AE96" s="34"/>
      <c r="AU96" s="17" t="s">
        <v>96</v>
      </c>
    </row>
    <row r="97" spans="2:12" s="9" customFormat="1" ht="24.95" customHeight="1">
      <c r="B97" s="157"/>
      <c r="C97" s="158"/>
      <c r="D97" s="159" t="s">
        <v>97</v>
      </c>
      <c r="E97" s="160"/>
      <c r="F97" s="160"/>
      <c r="G97" s="160"/>
      <c r="H97" s="160"/>
      <c r="I97" s="161"/>
      <c r="J97" s="162">
        <f>J132</f>
        <v>0</v>
      </c>
      <c r="K97" s="158"/>
      <c r="L97" s="163"/>
    </row>
    <row r="98" spans="2:12" s="10" customFormat="1" ht="19.9" customHeight="1">
      <c r="B98" s="164"/>
      <c r="C98" s="165"/>
      <c r="D98" s="166" t="s">
        <v>98</v>
      </c>
      <c r="E98" s="167"/>
      <c r="F98" s="167"/>
      <c r="G98" s="167"/>
      <c r="H98" s="167"/>
      <c r="I98" s="168"/>
      <c r="J98" s="169">
        <f>J133</f>
        <v>0</v>
      </c>
      <c r="K98" s="165"/>
      <c r="L98" s="170"/>
    </row>
    <row r="99" spans="2:12" s="10" customFormat="1" ht="19.9" customHeight="1">
      <c r="B99" s="164"/>
      <c r="C99" s="165"/>
      <c r="D99" s="166" t="s">
        <v>99</v>
      </c>
      <c r="E99" s="167"/>
      <c r="F99" s="167"/>
      <c r="G99" s="167"/>
      <c r="H99" s="167"/>
      <c r="I99" s="168"/>
      <c r="J99" s="169">
        <f>J259</f>
        <v>0</v>
      </c>
      <c r="K99" s="165"/>
      <c r="L99" s="170"/>
    </row>
    <row r="100" spans="2:12" s="10" customFormat="1" ht="19.9" customHeight="1">
      <c r="B100" s="164"/>
      <c r="C100" s="165"/>
      <c r="D100" s="166" t="s">
        <v>100</v>
      </c>
      <c r="E100" s="167"/>
      <c r="F100" s="167"/>
      <c r="G100" s="167"/>
      <c r="H100" s="167"/>
      <c r="I100" s="168"/>
      <c r="J100" s="169">
        <f>J264</f>
        <v>0</v>
      </c>
      <c r="K100" s="165"/>
      <c r="L100" s="170"/>
    </row>
    <row r="101" spans="2:12" s="10" customFormat="1" ht="19.9" customHeight="1">
      <c r="B101" s="164"/>
      <c r="C101" s="165"/>
      <c r="D101" s="166" t="s">
        <v>101</v>
      </c>
      <c r="E101" s="167"/>
      <c r="F101" s="167"/>
      <c r="G101" s="167"/>
      <c r="H101" s="167"/>
      <c r="I101" s="168"/>
      <c r="J101" s="169">
        <f>J342</f>
        <v>0</v>
      </c>
      <c r="K101" s="165"/>
      <c r="L101" s="170"/>
    </row>
    <row r="102" spans="2:12" s="10" customFormat="1" ht="19.9" customHeight="1">
      <c r="B102" s="164"/>
      <c r="C102" s="165"/>
      <c r="D102" s="166" t="s">
        <v>102</v>
      </c>
      <c r="E102" s="167"/>
      <c r="F102" s="167"/>
      <c r="G102" s="167"/>
      <c r="H102" s="167"/>
      <c r="I102" s="168"/>
      <c r="J102" s="169">
        <f>J396</f>
        <v>0</v>
      </c>
      <c r="K102" s="165"/>
      <c r="L102" s="170"/>
    </row>
    <row r="103" spans="2:12" s="10" customFormat="1" ht="14.85" customHeight="1">
      <c r="B103" s="164"/>
      <c r="C103" s="165"/>
      <c r="D103" s="166" t="s">
        <v>103</v>
      </c>
      <c r="E103" s="167"/>
      <c r="F103" s="167"/>
      <c r="G103" s="167"/>
      <c r="H103" s="167"/>
      <c r="I103" s="168"/>
      <c r="J103" s="169">
        <f>J484</f>
        <v>0</v>
      </c>
      <c r="K103" s="165"/>
      <c r="L103" s="170"/>
    </row>
    <row r="104" spans="2:12" s="10" customFormat="1" ht="19.9" customHeight="1">
      <c r="B104" s="164"/>
      <c r="C104" s="165"/>
      <c r="D104" s="166" t="s">
        <v>104</v>
      </c>
      <c r="E104" s="167"/>
      <c r="F104" s="167"/>
      <c r="G104" s="167"/>
      <c r="H104" s="167"/>
      <c r="I104" s="168"/>
      <c r="J104" s="169">
        <f>J531</f>
        <v>0</v>
      </c>
      <c r="K104" s="165"/>
      <c r="L104" s="170"/>
    </row>
    <row r="105" spans="2:12" s="10" customFormat="1" ht="19.9" customHeight="1">
      <c r="B105" s="164"/>
      <c r="C105" s="165"/>
      <c r="D105" s="166" t="s">
        <v>105</v>
      </c>
      <c r="E105" s="167"/>
      <c r="F105" s="167"/>
      <c r="G105" s="167"/>
      <c r="H105" s="167"/>
      <c r="I105" s="168"/>
      <c r="J105" s="169">
        <f>J577</f>
        <v>0</v>
      </c>
      <c r="K105" s="165"/>
      <c r="L105" s="170"/>
    </row>
    <row r="106" spans="2:12" s="9" customFormat="1" ht="24.95" customHeight="1">
      <c r="B106" s="157"/>
      <c r="C106" s="158"/>
      <c r="D106" s="159" t="s">
        <v>106</v>
      </c>
      <c r="E106" s="160"/>
      <c r="F106" s="160"/>
      <c r="G106" s="160"/>
      <c r="H106" s="160"/>
      <c r="I106" s="161"/>
      <c r="J106" s="162">
        <f>J580</f>
        <v>0</v>
      </c>
      <c r="K106" s="158"/>
      <c r="L106" s="163"/>
    </row>
    <row r="107" spans="2:12" s="10" customFormat="1" ht="19.9" customHeight="1">
      <c r="B107" s="164"/>
      <c r="C107" s="165"/>
      <c r="D107" s="166" t="s">
        <v>107</v>
      </c>
      <c r="E107" s="167"/>
      <c r="F107" s="167"/>
      <c r="G107" s="167"/>
      <c r="H107" s="167"/>
      <c r="I107" s="168"/>
      <c r="J107" s="169">
        <f>J581</f>
        <v>0</v>
      </c>
      <c r="K107" s="165"/>
      <c r="L107" s="170"/>
    </row>
    <row r="108" spans="2:12" s="9" customFormat="1" ht="24.95" customHeight="1">
      <c r="B108" s="157"/>
      <c r="C108" s="158"/>
      <c r="D108" s="159" t="s">
        <v>108</v>
      </c>
      <c r="E108" s="160"/>
      <c r="F108" s="160"/>
      <c r="G108" s="160"/>
      <c r="H108" s="160"/>
      <c r="I108" s="161"/>
      <c r="J108" s="162">
        <f>J584</f>
        <v>0</v>
      </c>
      <c r="K108" s="158"/>
      <c r="L108" s="163"/>
    </row>
    <row r="109" spans="2:12" s="10" customFormat="1" ht="19.9" customHeight="1">
      <c r="B109" s="164"/>
      <c r="C109" s="165"/>
      <c r="D109" s="166" t="s">
        <v>109</v>
      </c>
      <c r="E109" s="167"/>
      <c r="F109" s="167"/>
      <c r="G109" s="167"/>
      <c r="H109" s="167"/>
      <c r="I109" s="168"/>
      <c r="J109" s="169">
        <f>J585</f>
        <v>0</v>
      </c>
      <c r="K109" s="165"/>
      <c r="L109" s="170"/>
    </row>
    <row r="110" spans="2:12" s="10" customFormat="1" ht="19.9" customHeight="1">
      <c r="B110" s="164"/>
      <c r="C110" s="165"/>
      <c r="D110" s="166" t="s">
        <v>110</v>
      </c>
      <c r="E110" s="167"/>
      <c r="F110" s="167"/>
      <c r="G110" s="167"/>
      <c r="H110" s="167"/>
      <c r="I110" s="168"/>
      <c r="J110" s="169">
        <f>J592</f>
        <v>0</v>
      </c>
      <c r="K110" s="165"/>
      <c r="L110" s="170"/>
    </row>
    <row r="111" spans="2:12" s="10" customFormat="1" ht="19.9" customHeight="1">
      <c r="B111" s="164"/>
      <c r="C111" s="165"/>
      <c r="D111" s="166" t="s">
        <v>111</v>
      </c>
      <c r="E111" s="167"/>
      <c r="F111" s="167"/>
      <c r="G111" s="167"/>
      <c r="H111" s="167"/>
      <c r="I111" s="168"/>
      <c r="J111" s="169">
        <f>J597</f>
        <v>0</v>
      </c>
      <c r="K111" s="165"/>
      <c r="L111" s="170"/>
    </row>
    <row r="112" spans="1:31" s="2" customFormat="1" ht="21.75" customHeight="1">
      <c r="A112" s="34"/>
      <c r="B112" s="35"/>
      <c r="C112" s="36"/>
      <c r="D112" s="36"/>
      <c r="E112" s="36"/>
      <c r="F112" s="36"/>
      <c r="G112" s="36"/>
      <c r="H112" s="36"/>
      <c r="I112" s="111"/>
      <c r="J112" s="36"/>
      <c r="K112" s="36"/>
      <c r="L112" s="51"/>
      <c r="S112" s="34"/>
      <c r="T112" s="34"/>
      <c r="U112" s="34"/>
      <c r="V112" s="34"/>
      <c r="W112" s="34"/>
      <c r="X112" s="34"/>
      <c r="Y112" s="34"/>
      <c r="Z112" s="34"/>
      <c r="AA112" s="34"/>
      <c r="AB112" s="34"/>
      <c r="AC112" s="34"/>
      <c r="AD112" s="34"/>
      <c r="AE112" s="34"/>
    </row>
    <row r="113" spans="1:31" s="2" customFormat="1" ht="6.95" customHeight="1">
      <c r="A113" s="34"/>
      <c r="B113" s="54"/>
      <c r="C113" s="55"/>
      <c r="D113" s="55"/>
      <c r="E113" s="55"/>
      <c r="F113" s="55"/>
      <c r="G113" s="55"/>
      <c r="H113" s="55"/>
      <c r="I113" s="148"/>
      <c r="J113" s="55"/>
      <c r="K113" s="55"/>
      <c r="L113" s="51"/>
      <c r="S113" s="34"/>
      <c r="T113" s="34"/>
      <c r="U113" s="34"/>
      <c r="V113" s="34"/>
      <c r="W113" s="34"/>
      <c r="X113" s="34"/>
      <c r="Y113" s="34"/>
      <c r="Z113" s="34"/>
      <c r="AA113" s="34"/>
      <c r="AB113" s="34"/>
      <c r="AC113" s="34"/>
      <c r="AD113" s="34"/>
      <c r="AE113" s="34"/>
    </row>
    <row r="117" spans="1:31" s="2" customFormat="1" ht="6.95" customHeight="1">
      <c r="A117" s="34"/>
      <c r="B117" s="56"/>
      <c r="C117" s="57"/>
      <c r="D117" s="57"/>
      <c r="E117" s="57"/>
      <c r="F117" s="57"/>
      <c r="G117" s="57"/>
      <c r="H117" s="57"/>
      <c r="I117" s="151"/>
      <c r="J117" s="57"/>
      <c r="K117" s="57"/>
      <c r="L117" s="51"/>
      <c r="S117" s="34"/>
      <c r="T117" s="34"/>
      <c r="U117" s="34"/>
      <c r="V117" s="34"/>
      <c r="W117" s="34"/>
      <c r="X117" s="34"/>
      <c r="Y117" s="34"/>
      <c r="Z117" s="34"/>
      <c r="AA117" s="34"/>
      <c r="AB117" s="34"/>
      <c r="AC117" s="34"/>
      <c r="AD117" s="34"/>
      <c r="AE117" s="34"/>
    </row>
    <row r="118" spans="1:31" s="2" customFormat="1" ht="24.95" customHeight="1">
      <c r="A118" s="34"/>
      <c r="B118" s="35"/>
      <c r="C118" s="23" t="s">
        <v>112</v>
      </c>
      <c r="D118" s="36"/>
      <c r="E118" s="36"/>
      <c r="F118" s="36"/>
      <c r="G118" s="36"/>
      <c r="H118" s="36"/>
      <c r="I118" s="111"/>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1"/>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16</v>
      </c>
      <c r="D120" s="36"/>
      <c r="E120" s="36"/>
      <c r="F120" s="36"/>
      <c r="G120" s="36"/>
      <c r="H120" s="36"/>
      <c r="I120" s="111"/>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312" t="str">
        <f>E7</f>
        <v>Dobříš, ulice Mládeže - Rozšíření vozovky a stavební úpravy</v>
      </c>
      <c r="F121" s="313"/>
      <c r="G121" s="313"/>
      <c r="H121" s="313"/>
      <c r="I121" s="111"/>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90</v>
      </c>
      <c r="D122" s="36"/>
      <c r="E122" s="36"/>
      <c r="F122" s="36"/>
      <c r="G122" s="36"/>
      <c r="H122" s="36"/>
      <c r="I122" s="111"/>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278" t="str">
        <f>E9</f>
        <v>SO 101 - Pozemní komunikace</v>
      </c>
      <c r="F123" s="314"/>
      <c r="G123" s="314"/>
      <c r="H123" s="314"/>
      <c r="I123" s="111"/>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111"/>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22</v>
      </c>
      <c r="D125" s="36"/>
      <c r="E125" s="36"/>
      <c r="F125" s="27" t="str">
        <f>F12</f>
        <v>Dobříš</v>
      </c>
      <c r="G125" s="36"/>
      <c r="H125" s="36"/>
      <c r="I125" s="113" t="s">
        <v>24</v>
      </c>
      <c r="J125" s="66" t="str">
        <f>IF(J12="","",J12)</f>
        <v>4. 12. 2019</v>
      </c>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111"/>
      <c r="J126" s="36"/>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26</v>
      </c>
      <c r="D127" s="36"/>
      <c r="E127" s="36"/>
      <c r="F127" s="27" t="str">
        <f>E15</f>
        <v xml:space="preserve"> </v>
      </c>
      <c r="G127" s="36"/>
      <c r="H127" s="36"/>
      <c r="I127" s="113" t="s">
        <v>32</v>
      </c>
      <c r="J127" s="32" t="str">
        <f>E21</f>
        <v>Ing. Jiří Cihlář</v>
      </c>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30</v>
      </c>
      <c r="D128" s="36"/>
      <c r="E128" s="36"/>
      <c r="F128" s="27" t="str">
        <f>IF(E18="","",E18)</f>
        <v>Vyplň údaj</v>
      </c>
      <c r="G128" s="36"/>
      <c r="H128" s="36"/>
      <c r="I128" s="113" t="s">
        <v>35</v>
      </c>
      <c r="J128" s="32" t="str">
        <f>E24</f>
        <v xml:space="preserve"> </v>
      </c>
      <c r="K128" s="36"/>
      <c r="L128" s="51"/>
      <c r="S128" s="34"/>
      <c r="T128" s="34"/>
      <c r="U128" s="34"/>
      <c r="V128" s="34"/>
      <c r="W128" s="34"/>
      <c r="X128" s="34"/>
      <c r="Y128" s="34"/>
      <c r="Z128" s="34"/>
      <c r="AA128" s="34"/>
      <c r="AB128" s="34"/>
      <c r="AC128" s="34"/>
      <c r="AD128" s="34"/>
      <c r="AE128" s="34"/>
    </row>
    <row r="129" spans="1:31" s="2" customFormat="1" ht="10.35" customHeight="1">
      <c r="A129" s="34"/>
      <c r="B129" s="35"/>
      <c r="C129" s="36"/>
      <c r="D129" s="36"/>
      <c r="E129" s="36"/>
      <c r="F129" s="36"/>
      <c r="G129" s="36"/>
      <c r="H129" s="36"/>
      <c r="I129" s="111"/>
      <c r="J129" s="36"/>
      <c r="K129" s="36"/>
      <c r="L129" s="51"/>
      <c r="S129" s="34"/>
      <c r="T129" s="34"/>
      <c r="U129" s="34"/>
      <c r="V129" s="34"/>
      <c r="W129" s="34"/>
      <c r="X129" s="34"/>
      <c r="Y129" s="34"/>
      <c r="Z129" s="34"/>
      <c r="AA129" s="34"/>
      <c r="AB129" s="34"/>
      <c r="AC129" s="34"/>
      <c r="AD129" s="34"/>
      <c r="AE129" s="34"/>
    </row>
    <row r="130" spans="1:31" s="11" customFormat="1" ht="29.25" customHeight="1">
      <c r="A130" s="171"/>
      <c r="B130" s="172"/>
      <c r="C130" s="173" t="s">
        <v>113</v>
      </c>
      <c r="D130" s="174" t="s">
        <v>63</v>
      </c>
      <c r="E130" s="174" t="s">
        <v>59</v>
      </c>
      <c r="F130" s="174" t="s">
        <v>60</v>
      </c>
      <c r="G130" s="174" t="s">
        <v>114</v>
      </c>
      <c r="H130" s="174" t="s">
        <v>115</v>
      </c>
      <c r="I130" s="175" t="s">
        <v>116</v>
      </c>
      <c r="J130" s="174" t="s">
        <v>94</v>
      </c>
      <c r="K130" s="176" t="s">
        <v>117</v>
      </c>
      <c r="L130" s="177"/>
      <c r="M130" s="75" t="s">
        <v>1</v>
      </c>
      <c r="N130" s="76" t="s">
        <v>42</v>
      </c>
      <c r="O130" s="76" t="s">
        <v>118</v>
      </c>
      <c r="P130" s="76" t="s">
        <v>119</v>
      </c>
      <c r="Q130" s="76" t="s">
        <v>120</v>
      </c>
      <c r="R130" s="76" t="s">
        <v>121</v>
      </c>
      <c r="S130" s="76" t="s">
        <v>122</v>
      </c>
      <c r="T130" s="77" t="s">
        <v>123</v>
      </c>
      <c r="U130" s="171"/>
      <c r="V130" s="171"/>
      <c r="W130" s="171"/>
      <c r="X130" s="171"/>
      <c r="Y130" s="171"/>
      <c r="Z130" s="171"/>
      <c r="AA130" s="171"/>
      <c r="AB130" s="171"/>
      <c r="AC130" s="171"/>
      <c r="AD130" s="171"/>
      <c r="AE130" s="171"/>
    </row>
    <row r="131" spans="1:63" s="2" customFormat="1" ht="22.9" customHeight="1">
      <c r="A131" s="34"/>
      <c r="B131" s="35"/>
      <c r="C131" s="82" t="s">
        <v>124</v>
      </c>
      <c r="D131" s="36"/>
      <c r="E131" s="36"/>
      <c r="F131" s="36"/>
      <c r="G131" s="36"/>
      <c r="H131" s="36"/>
      <c r="I131" s="111"/>
      <c r="J131" s="178">
        <f>BK131</f>
        <v>0</v>
      </c>
      <c r="K131" s="36"/>
      <c r="L131" s="39"/>
      <c r="M131" s="78"/>
      <c r="N131" s="179"/>
      <c r="O131" s="79"/>
      <c r="P131" s="180">
        <f>P132+P580+P584</f>
        <v>0</v>
      </c>
      <c r="Q131" s="79"/>
      <c r="R131" s="180">
        <f>R132+R580+R584</f>
        <v>170.84942044999997</v>
      </c>
      <c r="S131" s="79"/>
      <c r="T131" s="181">
        <f>T132+T580+T584</f>
        <v>566.68882</v>
      </c>
      <c r="U131" s="34"/>
      <c r="V131" s="34"/>
      <c r="W131" s="34"/>
      <c r="X131" s="34"/>
      <c r="Y131" s="34"/>
      <c r="Z131" s="34"/>
      <c r="AA131" s="34"/>
      <c r="AB131" s="34"/>
      <c r="AC131" s="34"/>
      <c r="AD131" s="34"/>
      <c r="AE131" s="34"/>
      <c r="AT131" s="17" t="s">
        <v>77</v>
      </c>
      <c r="AU131" s="17" t="s">
        <v>96</v>
      </c>
      <c r="BK131" s="182">
        <f>BK132+BK580+BK584</f>
        <v>0</v>
      </c>
    </row>
    <row r="132" spans="2:63" s="12" customFormat="1" ht="25.9" customHeight="1">
      <c r="B132" s="183"/>
      <c r="C132" s="184"/>
      <c r="D132" s="185" t="s">
        <v>77</v>
      </c>
      <c r="E132" s="186" t="s">
        <v>125</v>
      </c>
      <c r="F132" s="186" t="s">
        <v>126</v>
      </c>
      <c r="G132" s="184"/>
      <c r="H132" s="184"/>
      <c r="I132" s="187"/>
      <c r="J132" s="188">
        <f>BK132</f>
        <v>0</v>
      </c>
      <c r="K132" s="184"/>
      <c r="L132" s="189"/>
      <c r="M132" s="190"/>
      <c r="N132" s="191"/>
      <c r="O132" s="191"/>
      <c r="P132" s="192">
        <f>P133+P259+P264+P342+P396+P531+P577</f>
        <v>0</v>
      </c>
      <c r="Q132" s="191"/>
      <c r="R132" s="192">
        <f>R133+R259+R264+R342+R396+R531+R577</f>
        <v>170.84942044999997</v>
      </c>
      <c r="S132" s="191"/>
      <c r="T132" s="193">
        <f>T133+T259+T264+T342+T396+T531+T577</f>
        <v>566.68882</v>
      </c>
      <c r="AR132" s="194" t="s">
        <v>86</v>
      </c>
      <c r="AT132" s="195" t="s">
        <v>77</v>
      </c>
      <c r="AU132" s="195" t="s">
        <v>78</v>
      </c>
      <c r="AY132" s="194" t="s">
        <v>127</v>
      </c>
      <c r="BK132" s="196">
        <f>BK133+BK259+BK264+BK342+BK396+BK531+BK577</f>
        <v>0</v>
      </c>
    </row>
    <row r="133" spans="2:63" s="12" customFormat="1" ht="22.9" customHeight="1">
      <c r="B133" s="183"/>
      <c r="C133" s="184"/>
      <c r="D133" s="185" t="s">
        <v>77</v>
      </c>
      <c r="E133" s="197" t="s">
        <v>86</v>
      </c>
      <c r="F133" s="197" t="s">
        <v>128</v>
      </c>
      <c r="G133" s="184"/>
      <c r="H133" s="184"/>
      <c r="I133" s="187"/>
      <c r="J133" s="198">
        <f>BK133</f>
        <v>0</v>
      </c>
      <c r="K133" s="184"/>
      <c r="L133" s="189"/>
      <c r="M133" s="190"/>
      <c r="N133" s="191"/>
      <c r="O133" s="191"/>
      <c r="P133" s="192">
        <f>SUM(P134:P258)</f>
        <v>0</v>
      </c>
      <c r="Q133" s="191"/>
      <c r="R133" s="192">
        <f>SUM(R134:R258)</f>
        <v>6.719753</v>
      </c>
      <c r="S133" s="191"/>
      <c r="T133" s="193">
        <f>SUM(T134:T258)</f>
        <v>0</v>
      </c>
      <c r="AR133" s="194" t="s">
        <v>86</v>
      </c>
      <c r="AT133" s="195" t="s">
        <v>77</v>
      </c>
      <c r="AU133" s="195" t="s">
        <v>86</v>
      </c>
      <c r="AY133" s="194" t="s">
        <v>127</v>
      </c>
      <c r="BK133" s="196">
        <f>SUM(BK134:BK258)</f>
        <v>0</v>
      </c>
    </row>
    <row r="134" spans="1:65" s="2" customFormat="1" ht="24" customHeight="1">
      <c r="A134" s="34"/>
      <c r="B134" s="35"/>
      <c r="C134" s="199" t="s">
        <v>86</v>
      </c>
      <c r="D134" s="199" t="s">
        <v>129</v>
      </c>
      <c r="E134" s="200" t="s">
        <v>130</v>
      </c>
      <c r="F134" s="201" t="s">
        <v>131</v>
      </c>
      <c r="G134" s="202" t="s">
        <v>132</v>
      </c>
      <c r="H134" s="203">
        <v>58.895</v>
      </c>
      <c r="I134" s="204"/>
      <c r="J134" s="205">
        <f>ROUND(I134*H134,2)</f>
        <v>0</v>
      </c>
      <c r="K134" s="201" t="s">
        <v>133</v>
      </c>
      <c r="L134" s="39"/>
      <c r="M134" s="206" t="s">
        <v>1</v>
      </c>
      <c r="N134" s="207" t="s">
        <v>43</v>
      </c>
      <c r="O134" s="71"/>
      <c r="P134" s="208">
        <f>O134*H134</f>
        <v>0</v>
      </c>
      <c r="Q134" s="208">
        <v>0</v>
      </c>
      <c r="R134" s="208">
        <f>Q134*H134</f>
        <v>0</v>
      </c>
      <c r="S134" s="208">
        <v>0</v>
      </c>
      <c r="T134" s="209">
        <f>S134*H134</f>
        <v>0</v>
      </c>
      <c r="U134" s="34"/>
      <c r="V134" s="34"/>
      <c r="W134" s="34"/>
      <c r="X134" s="34"/>
      <c r="Y134" s="34"/>
      <c r="Z134" s="34"/>
      <c r="AA134" s="34"/>
      <c r="AB134" s="34"/>
      <c r="AC134" s="34"/>
      <c r="AD134" s="34"/>
      <c r="AE134" s="34"/>
      <c r="AR134" s="210" t="s">
        <v>134</v>
      </c>
      <c r="AT134" s="210" t="s">
        <v>129</v>
      </c>
      <c r="AU134" s="210" t="s">
        <v>88</v>
      </c>
      <c r="AY134" s="17" t="s">
        <v>127</v>
      </c>
      <c r="BE134" s="211">
        <f>IF(N134="základní",J134,0)</f>
        <v>0</v>
      </c>
      <c r="BF134" s="211">
        <f>IF(N134="snížená",J134,0)</f>
        <v>0</v>
      </c>
      <c r="BG134" s="211">
        <f>IF(N134="zákl. přenesená",J134,0)</f>
        <v>0</v>
      </c>
      <c r="BH134" s="211">
        <f>IF(N134="sníž. přenesená",J134,0)</f>
        <v>0</v>
      </c>
      <c r="BI134" s="211">
        <f>IF(N134="nulová",J134,0)</f>
        <v>0</v>
      </c>
      <c r="BJ134" s="17" t="s">
        <v>86</v>
      </c>
      <c r="BK134" s="211">
        <f>ROUND(I134*H134,2)</f>
        <v>0</v>
      </c>
      <c r="BL134" s="17" t="s">
        <v>134</v>
      </c>
      <c r="BM134" s="210" t="s">
        <v>135</v>
      </c>
    </row>
    <row r="135" spans="1:47" s="2" customFormat="1" ht="29.25">
      <c r="A135" s="34"/>
      <c r="B135" s="35"/>
      <c r="C135" s="36"/>
      <c r="D135" s="212" t="s">
        <v>136</v>
      </c>
      <c r="E135" s="36"/>
      <c r="F135" s="213" t="s">
        <v>137</v>
      </c>
      <c r="G135" s="36"/>
      <c r="H135" s="36"/>
      <c r="I135" s="111"/>
      <c r="J135" s="36"/>
      <c r="K135" s="36"/>
      <c r="L135" s="39"/>
      <c r="M135" s="214"/>
      <c r="N135" s="215"/>
      <c r="O135" s="71"/>
      <c r="P135" s="71"/>
      <c r="Q135" s="71"/>
      <c r="R135" s="71"/>
      <c r="S135" s="71"/>
      <c r="T135" s="72"/>
      <c r="U135" s="34"/>
      <c r="V135" s="34"/>
      <c r="W135" s="34"/>
      <c r="X135" s="34"/>
      <c r="Y135" s="34"/>
      <c r="Z135" s="34"/>
      <c r="AA135" s="34"/>
      <c r="AB135" s="34"/>
      <c r="AC135" s="34"/>
      <c r="AD135" s="34"/>
      <c r="AE135" s="34"/>
      <c r="AT135" s="17" t="s">
        <v>136</v>
      </c>
      <c r="AU135" s="17" t="s">
        <v>88</v>
      </c>
    </row>
    <row r="136" spans="1:47" s="2" customFormat="1" ht="97.5">
      <c r="A136" s="34"/>
      <c r="B136" s="35"/>
      <c r="C136" s="36"/>
      <c r="D136" s="212" t="s">
        <v>138</v>
      </c>
      <c r="E136" s="36"/>
      <c r="F136" s="216" t="s">
        <v>139</v>
      </c>
      <c r="G136" s="36"/>
      <c r="H136" s="36"/>
      <c r="I136" s="111"/>
      <c r="J136" s="36"/>
      <c r="K136" s="36"/>
      <c r="L136" s="39"/>
      <c r="M136" s="214"/>
      <c r="N136" s="215"/>
      <c r="O136" s="71"/>
      <c r="P136" s="71"/>
      <c r="Q136" s="71"/>
      <c r="R136" s="71"/>
      <c r="S136" s="71"/>
      <c r="T136" s="72"/>
      <c r="U136" s="34"/>
      <c r="V136" s="34"/>
      <c r="W136" s="34"/>
      <c r="X136" s="34"/>
      <c r="Y136" s="34"/>
      <c r="Z136" s="34"/>
      <c r="AA136" s="34"/>
      <c r="AB136" s="34"/>
      <c r="AC136" s="34"/>
      <c r="AD136" s="34"/>
      <c r="AE136" s="34"/>
      <c r="AT136" s="17" t="s">
        <v>138</v>
      </c>
      <c r="AU136" s="17" t="s">
        <v>88</v>
      </c>
    </row>
    <row r="137" spans="2:51" s="13" customFormat="1" ht="11.25">
      <c r="B137" s="217"/>
      <c r="C137" s="218"/>
      <c r="D137" s="212" t="s">
        <v>140</v>
      </c>
      <c r="E137" s="219" t="s">
        <v>1</v>
      </c>
      <c r="F137" s="220" t="s">
        <v>141</v>
      </c>
      <c r="G137" s="218"/>
      <c r="H137" s="221">
        <v>18.714</v>
      </c>
      <c r="I137" s="222"/>
      <c r="J137" s="218"/>
      <c r="K137" s="218"/>
      <c r="L137" s="223"/>
      <c r="M137" s="224"/>
      <c r="N137" s="225"/>
      <c r="O137" s="225"/>
      <c r="P137" s="225"/>
      <c r="Q137" s="225"/>
      <c r="R137" s="225"/>
      <c r="S137" s="225"/>
      <c r="T137" s="226"/>
      <c r="AT137" s="227" t="s">
        <v>140</v>
      </c>
      <c r="AU137" s="227" t="s">
        <v>88</v>
      </c>
      <c r="AV137" s="13" t="s">
        <v>88</v>
      </c>
      <c r="AW137" s="13" t="s">
        <v>34</v>
      </c>
      <c r="AX137" s="13" t="s">
        <v>78</v>
      </c>
      <c r="AY137" s="227" t="s">
        <v>127</v>
      </c>
    </row>
    <row r="138" spans="2:51" s="13" customFormat="1" ht="11.25">
      <c r="B138" s="217"/>
      <c r="C138" s="218"/>
      <c r="D138" s="212" t="s">
        <v>140</v>
      </c>
      <c r="E138" s="219" t="s">
        <v>1</v>
      </c>
      <c r="F138" s="220" t="s">
        <v>142</v>
      </c>
      <c r="G138" s="218"/>
      <c r="H138" s="221">
        <v>40.181</v>
      </c>
      <c r="I138" s="222"/>
      <c r="J138" s="218"/>
      <c r="K138" s="218"/>
      <c r="L138" s="223"/>
      <c r="M138" s="224"/>
      <c r="N138" s="225"/>
      <c r="O138" s="225"/>
      <c r="P138" s="225"/>
      <c r="Q138" s="225"/>
      <c r="R138" s="225"/>
      <c r="S138" s="225"/>
      <c r="T138" s="226"/>
      <c r="AT138" s="227" t="s">
        <v>140</v>
      </c>
      <c r="AU138" s="227" t="s">
        <v>88</v>
      </c>
      <c r="AV138" s="13" t="s">
        <v>88</v>
      </c>
      <c r="AW138" s="13" t="s">
        <v>34</v>
      </c>
      <c r="AX138" s="13" t="s">
        <v>78</v>
      </c>
      <c r="AY138" s="227" t="s">
        <v>127</v>
      </c>
    </row>
    <row r="139" spans="2:51" s="14" customFormat="1" ht="11.25">
      <c r="B139" s="228"/>
      <c r="C139" s="229"/>
      <c r="D139" s="212" t="s">
        <v>140</v>
      </c>
      <c r="E139" s="230" t="s">
        <v>1</v>
      </c>
      <c r="F139" s="231" t="s">
        <v>143</v>
      </c>
      <c r="G139" s="229"/>
      <c r="H139" s="232">
        <v>58.894999999999996</v>
      </c>
      <c r="I139" s="233"/>
      <c r="J139" s="229"/>
      <c r="K139" s="229"/>
      <c r="L139" s="234"/>
      <c r="M139" s="235"/>
      <c r="N139" s="236"/>
      <c r="O139" s="236"/>
      <c r="P139" s="236"/>
      <c r="Q139" s="236"/>
      <c r="R139" s="236"/>
      <c r="S139" s="236"/>
      <c r="T139" s="237"/>
      <c r="AT139" s="238" t="s">
        <v>140</v>
      </c>
      <c r="AU139" s="238" t="s">
        <v>88</v>
      </c>
      <c r="AV139" s="14" t="s">
        <v>134</v>
      </c>
      <c r="AW139" s="14" t="s">
        <v>34</v>
      </c>
      <c r="AX139" s="14" t="s">
        <v>86</v>
      </c>
      <c r="AY139" s="238" t="s">
        <v>127</v>
      </c>
    </row>
    <row r="140" spans="1:65" s="2" customFormat="1" ht="16.5" customHeight="1">
      <c r="A140" s="34"/>
      <c r="B140" s="35"/>
      <c r="C140" s="199" t="s">
        <v>88</v>
      </c>
      <c r="D140" s="199" t="s">
        <v>129</v>
      </c>
      <c r="E140" s="200" t="s">
        <v>144</v>
      </c>
      <c r="F140" s="201" t="s">
        <v>145</v>
      </c>
      <c r="G140" s="202" t="s">
        <v>132</v>
      </c>
      <c r="H140" s="203">
        <v>58.895</v>
      </c>
      <c r="I140" s="204"/>
      <c r="J140" s="205">
        <f>ROUND(I140*H140,2)</f>
        <v>0</v>
      </c>
      <c r="K140" s="201" t="s">
        <v>133</v>
      </c>
      <c r="L140" s="39"/>
      <c r="M140" s="206" t="s">
        <v>1</v>
      </c>
      <c r="N140" s="207" t="s">
        <v>43</v>
      </c>
      <c r="O140" s="71"/>
      <c r="P140" s="208">
        <f>O140*H140</f>
        <v>0</v>
      </c>
      <c r="Q140" s="208">
        <v>0</v>
      </c>
      <c r="R140" s="208">
        <f>Q140*H140</f>
        <v>0</v>
      </c>
      <c r="S140" s="208">
        <v>0</v>
      </c>
      <c r="T140" s="209">
        <f>S140*H140</f>
        <v>0</v>
      </c>
      <c r="U140" s="34"/>
      <c r="V140" s="34"/>
      <c r="W140" s="34"/>
      <c r="X140" s="34"/>
      <c r="Y140" s="34"/>
      <c r="Z140" s="34"/>
      <c r="AA140" s="34"/>
      <c r="AB140" s="34"/>
      <c r="AC140" s="34"/>
      <c r="AD140" s="34"/>
      <c r="AE140" s="34"/>
      <c r="AR140" s="210" t="s">
        <v>134</v>
      </c>
      <c r="AT140" s="210" t="s">
        <v>129</v>
      </c>
      <c r="AU140" s="210" t="s">
        <v>88</v>
      </c>
      <c r="AY140" s="17" t="s">
        <v>127</v>
      </c>
      <c r="BE140" s="211">
        <f>IF(N140="základní",J140,0)</f>
        <v>0</v>
      </c>
      <c r="BF140" s="211">
        <f>IF(N140="snížená",J140,0)</f>
        <v>0</v>
      </c>
      <c r="BG140" s="211">
        <f>IF(N140="zákl. přenesená",J140,0)</f>
        <v>0</v>
      </c>
      <c r="BH140" s="211">
        <f>IF(N140="sníž. přenesená",J140,0)</f>
        <v>0</v>
      </c>
      <c r="BI140" s="211">
        <f>IF(N140="nulová",J140,0)</f>
        <v>0</v>
      </c>
      <c r="BJ140" s="17" t="s">
        <v>86</v>
      </c>
      <c r="BK140" s="211">
        <f>ROUND(I140*H140,2)</f>
        <v>0</v>
      </c>
      <c r="BL140" s="17" t="s">
        <v>134</v>
      </c>
      <c r="BM140" s="210" t="s">
        <v>146</v>
      </c>
    </row>
    <row r="141" spans="1:47" s="2" customFormat="1" ht="29.25">
      <c r="A141" s="34"/>
      <c r="B141" s="35"/>
      <c r="C141" s="36"/>
      <c r="D141" s="212" t="s">
        <v>136</v>
      </c>
      <c r="E141" s="36"/>
      <c r="F141" s="213" t="s">
        <v>147</v>
      </c>
      <c r="G141" s="36"/>
      <c r="H141" s="36"/>
      <c r="I141" s="111"/>
      <c r="J141" s="36"/>
      <c r="K141" s="36"/>
      <c r="L141" s="39"/>
      <c r="M141" s="214"/>
      <c r="N141" s="215"/>
      <c r="O141" s="71"/>
      <c r="P141" s="71"/>
      <c r="Q141" s="71"/>
      <c r="R141" s="71"/>
      <c r="S141" s="71"/>
      <c r="T141" s="72"/>
      <c r="U141" s="34"/>
      <c r="V141" s="34"/>
      <c r="W141" s="34"/>
      <c r="X141" s="34"/>
      <c r="Y141" s="34"/>
      <c r="Z141" s="34"/>
      <c r="AA141" s="34"/>
      <c r="AB141" s="34"/>
      <c r="AC141" s="34"/>
      <c r="AD141" s="34"/>
      <c r="AE141" s="34"/>
      <c r="AT141" s="17" t="s">
        <v>136</v>
      </c>
      <c r="AU141" s="17" t="s">
        <v>88</v>
      </c>
    </row>
    <row r="142" spans="1:47" s="2" customFormat="1" ht="97.5">
      <c r="A142" s="34"/>
      <c r="B142" s="35"/>
      <c r="C142" s="36"/>
      <c r="D142" s="212" t="s">
        <v>138</v>
      </c>
      <c r="E142" s="36"/>
      <c r="F142" s="216" t="s">
        <v>139</v>
      </c>
      <c r="G142" s="36"/>
      <c r="H142" s="36"/>
      <c r="I142" s="111"/>
      <c r="J142" s="36"/>
      <c r="K142" s="36"/>
      <c r="L142" s="39"/>
      <c r="M142" s="214"/>
      <c r="N142" s="215"/>
      <c r="O142" s="71"/>
      <c r="P142" s="71"/>
      <c r="Q142" s="71"/>
      <c r="R142" s="71"/>
      <c r="S142" s="71"/>
      <c r="T142" s="72"/>
      <c r="U142" s="34"/>
      <c r="V142" s="34"/>
      <c r="W142" s="34"/>
      <c r="X142" s="34"/>
      <c r="Y142" s="34"/>
      <c r="Z142" s="34"/>
      <c r="AA142" s="34"/>
      <c r="AB142" s="34"/>
      <c r="AC142" s="34"/>
      <c r="AD142" s="34"/>
      <c r="AE142" s="34"/>
      <c r="AT142" s="17" t="s">
        <v>138</v>
      </c>
      <c r="AU142" s="17" t="s">
        <v>88</v>
      </c>
    </row>
    <row r="143" spans="2:51" s="13" customFormat="1" ht="11.25">
      <c r="B143" s="217"/>
      <c r="C143" s="218"/>
      <c r="D143" s="212" t="s">
        <v>140</v>
      </c>
      <c r="E143" s="219" t="s">
        <v>1</v>
      </c>
      <c r="F143" s="220" t="s">
        <v>148</v>
      </c>
      <c r="G143" s="218"/>
      <c r="H143" s="221">
        <v>58.895</v>
      </c>
      <c r="I143" s="222"/>
      <c r="J143" s="218"/>
      <c r="K143" s="218"/>
      <c r="L143" s="223"/>
      <c r="M143" s="224"/>
      <c r="N143" s="225"/>
      <c r="O143" s="225"/>
      <c r="P143" s="225"/>
      <c r="Q143" s="225"/>
      <c r="R143" s="225"/>
      <c r="S143" s="225"/>
      <c r="T143" s="226"/>
      <c r="AT143" s="227" t="s">
        <v>140</v>
      </c>
      <c r="AU143" s="227" t="s">
        <v>88</v>
      </c>
      <c r="AV143" s="13" t="s">
        <v>88</v>
      </c>
      <c r="AW143" s="13" t="s">
        <v>34</v>
      </c>
      <c r="AX143" s="13" t="s">
        <v>86</v>
      </c>
      <c r="AY143" s="227" t="s">
        <v>127</v>
      </c>
    </row>
    <row r="144" spans="1:65" s="2" customFormat="1" ht="24" customHeight="1">
      <c r="A144" s="34"/>
      <c r="B144" s="35"/>
      <c r="C144" s="199" t="s">
        <v>149</v>
      </c>
      <c r="D144" s="199" t="s">
        <v>129</v>
      </c>
      <c r="E144" s="200" t="s">
        <v>150</v>
      </c>
      <c r="F144" s="201" t="s">
        <v>151</v>
      </c>
      <c r="G144" s="202" t="s">
        <v>132</v>
      </c>
      <c r="H144" s="203">
        <v>4.068</v>
      </c>
      <c r="I144" s="204"/>
      <c r="J144" s="205">
        <f>ROUND(I144*H144,2)</f>
        <v>0</v>
      </c>
      <c r="K144" s="201" t="s">
        <v>133</v>
      </c>
      <c r="L144" s="39"/>
      <c r="M144" s="206" t="s">
        <v>1</v>
      </c>
      <c r="N144" s="207" t="s">
        <v>43</v>
      </c>
      <c r="O144" s="71"/>
      <c r="P144" s="208">
        <f>O144*H144</f>
        <v>0</v>
      </c>
      <c r="Q144" s="208">
        <v>0</v>
      </c>
      <c r="R144" s="208">
        <f>Q144*H144</f>
        <v>0</v>
      </c>
      <c r="S144" s="208">
        <v>0</v>
      </c>
      <c r="T144" s="209">
        <f>S144*H144</f>
        <v>0</v>
      </c>
      <c r="U144" s="34"/>
      <c r="V144" s="34"/>
      <c r="W144" s="34"/>
      <c r="X144" s="34"/>
      <c r="Y144" s="34"/>
      <c r="Z144" s="34"/>
      <c r="AA144" s="34"/>
      <c r="AB144" s="34"/>
      <c r="AC144" s="34"/>
      <c r="AD144" s="34"/>
      <c r="AE144" s="34"/>
      <c r="AR144" s="210" t="s">
        <v>134</v>
      </c>
      <c r="AT144" s="210" t="s">
        <v>129</v>
      </c>
      <c r="AU144" s="210" t="s">
        <v>88</v>
      </c>
      <c r="AY144" s="17" t="s">
        <v>127</v>
      </c>
      <c r="BE144" s="211">
        <f>IF(N144="základní",J144,0)</f>
        <v>0</v>
      </c>
      <c r="BF144" s="211">
        <f>IF(N144="snížená",J144,0)</f>
        <v>0</v>
      </c>
      <c r="BG144" s="211">
        <f>IF(N144="zákl. přenesená",J144,0)</f>
        <v>0</v>
      </c>
      <c r="BH144" s="211">
        <f>IF(N144="sníž. přenesená",J144,0)</f>
        <v>0</v>
      </c>
      <c r="BI144" s="211">
        <f>IF(N144="nulová",J144,0)</f>
        <v>0</v>
      </c>
      <c r="BJ144" s="17" t="s">
        <v>86</v>
      </c>
      <c r="BK144" s="211">
        <f>ROUND(I144*H144,2)</f>
        <v>0</v>
      </c>
      <c r="BL144" s="17" t="s">
        <v>134</v>
      </c>
      <c r="BM144" s="210" t="s">
        <v>152</v>
      </c>
    </row>
    <row r="145" spans="1:47" s="2" customFormat="1" ht="29.25">
      <c r="A145" s="34"/>
      <c r="B145" s="35"/>
      <c r="C145" s="36"/>
      <c r="D145" s="212" t="s">
        <v>136</v>
      </c>
      <c r="E145" s="36"/>
      <c r="F145" s="213" t="s">
        <v>153</v>
      </c>
      <c r="G145" s="36"/>
      <c r="H145" s="36"/>
      <c r="I145" s="111"/>
      <c r="J145" s="36"/>
      <c r="K145" s="36"/>
      <c r="L145" s="39"/>
      <c r="M145" s="214"/>
      <c r="N145" s="215"/>
      <c r="O145" s="71"/>
      <c r="P145" s="71"/>
      <c r="Q145" s="71"/>
      <c r="R145" s="71"/>
      <c r="S145" s="71"/>
      <c r="T145" s="72"/>
      <c r="U145" s="34"/>
      <c r="V145" s="34"/>
      <c r="W145" s="34"/>
      <c r="X145" s="34"/>
      <c r="Y145" s="34"/>
      <c r="Z145" s="34"/>
      <c r="AA145" s="34"/>
      <c r="AB145" s="34"/>
      <c r="AC145" s="34"/>
      <c r="AD145" s="34"/>
      <c r="AE145" s="34"/>
      <c r="AT145" s="17" t="s">
        <v>136</v>
      </c>
      <c r="AU145" s="17" t="s">
        <v>88</v>
      </c>
    </row>
    <row r="146" spans="1:47" s="2" customFormat="1" ht="87.75">
      <c r="A146" s="34"/>
      <c r="B146" s="35"/>
      <c r="C146" s="36"/>
      <c r="D146" s="212" t="s">
        <v>138</v>
      </c>
      <c r="E146" s="36"/>
      <c r="F146" s="216" t="s">
        <v>154</v>
      </c>
      <c r="G146" s="36"/>
      <c r="H146" s="36"/>
      <c r="I146" s="111"/>
      <c r="J146" s="36"/>
      <c r="K146" s="36"/>
      <c r="L146" s="39"/>
      <c r="M146" s="214"/>
      <c r="N146" s="215"/>
      <c r="O146" s="71"/>
      <c r="P146" s="71"/>
      <c r="Q146" s="71"/>
      <c r="R146" s="71"/>
      <c r="S146" s="71"/>
      <c r="T146" s="72"/>
      <c r="U146" s="34"/>
      <c r="V146" s="34"/>
      <c r="W146" s="34"/>
      <c r="X146" s="34"/>
      <c r="Y146" s="34"/>
      <c r="Z146" s="34"/>
      <c r="AA146" s="34"/>
      <c r="AB146" s="34"/>
      <c r="AC146" s="34"/>
      <c r="AD146" s="34"/>
      <c r="AE146" s="34"/>
      <c r="AT146" s="17" t="s">
        <v>138</v>
      </c>
      <c r="AU146" s="17" t="s">
        <v>88</v>
      </c>
    </row>
    <row r="147" spans="2:51" s="15" customFormat="1" ht="11.25">
      <c r="B147" s="239"/>
      <c r="C147" s="240"/>
      <c r="D147" s="212" t="s">
        <v>140</v>
      </c>
      <c r="E147" s="241" t="s">
        <v>1</v>
      </c>
      <c r="F147" s="242" t="s">
        <v>155</v>
      </c>
      <c r="G147" s="240"/>
      <c r="H147" s="241" t="s">
        <v>1</v>
      </c>
      <c r="I147" s="243"/>
      <c r="J147" s="240"/>
      <c r="K147" s="240"/>
      <c r="L147" s="244"/>
      <c r="M147" s="245"/>
      <c r="N147" s="246"/>
      <c r="O147" s="246"/>
      <c r="P147" s="246"/>
      <c r="Q147" s="246"/>
      <c r="R147" s="246"/>
      <c r="S147" s="246"/>
      <c r="T147" s="247"/>
      <c r="AT147" s="248" t="s">
        <v>140</v>
      </c>
      <c r="AU147" s="248" t="s">
        <v>88</v>
      </c>
      <c r="AV147" s="15" t="s">
        <v>86</v>
      </c>
      <c r="AW147" s="15" t="s">
        <v>34</v>
      </c>
      <c r="AX147" s="15" t="s">
        <v>78</v>
      </c>
      <c r="AY147" s="248" t="s">
        <v>127</v>
      </c>
    </row>
    <row r="148" spans="2:51" s="13" customFormat="1" ht="11.25">
      <c r="B148" s="217"/>
      <c r="C148" s="218"/>
      <c r="D148" s="212" t="s">
        <v>140</v>
      </c>
      <c r="E148" s="219" t="s">
        <v>1</v>
      </c>
      <c r="F148" s="220" t="s">
        <v>156</v>
      </c>
      <c r="G148" s="218"/>
      <c r="H148" s="221">
        <v>4.068</v>
      </c>
      <c r="I148" s="222"/>
      <c r="J148" s="218"/>
      <c r="K148" s="218"/>
      <c r="L148" s="223"/>
      <c r="M148" s="224"/>
      <c r="N148" s="225"/>
      <c r="O148" s="225"/>
      <c r="P148" s="225"/>
      <c r="Q148" s="225"/>
      <c r="R148" s="225"/>
      <c r="S148" s="225"/>
      <c r="T148" s="226"/>
      <c r="AT148" s="227" t="s">
        <v>140</v>
      </c>
      <c r="AU148" s="227" t="s">
        <v>88</v>
      </c>
      <c r="AV148" s="13" t="s">
        <v>88</v>
      </c>
      <c r="AW148" s="13" t="s">
        <v>34</v>
      </c>
      <c r="AX148" s="13" t="s">
        <v>78</v>
      </c>
      <c r="AY148" s="227" t="s">
        <v>127</v>
      </c>
    </row>
    <row r="149" spans="2:51" s="14" customFormat="1" ht="11.25">
      <c r="B149" s="228"/>
      <c r="C149" s="229"/>
      <c r="D149" s="212" t="s">
        <v>140</v>
      </c>
      <c r="E149" s="230" t="s">
        <v>1</v>
      </c>
      <c r="F149" s="231" t="s">
        <v>143</v>
      </c>
      <c r="G149" s="229"/>
      <c r="H149" s="232">
        <v>4.068</v>
      </c>
      <c r="I149" s="233"/>
      <c r="J149" s="229"/>
      <c r="K149" s="229"/>
      <c r="L149" s="234"/>
      <c r="M149" s="235"/>
      <c r="N149" s="236"/>
      <c r="O149" s="236"/>
      <c r="P149" s="236"/>
      <c r="Q149" s="236"/>
      <c r="R149" s="236"/>
      <c r="S149" s="236"/>
      <c r="T149" s="237"/>
      <c r="AT149" s="238" t="s">
        <v>140</v>
      </c>
      <c r="AU149" s="238" t="s">
        <v>88</v>
      </c>
      <c r="AV149" s="14" t="s">
        <v>134</v>
      </c>
      <c r="AW149" s="14" t="s">
        <v>34</v>
      </c>
      <c r="AX149" s="14" t="s">
        <v>86</v>
      </c>
      <c r="AY149" s="238" t="s">
        <v>127</v>
      </c>
    </row>
    <row r="150" spans="1:65" s="2" customFormat="1" ht="24" customHeight="1">
      <c r="A150" s="34"/>
      <c r="B150" s="35"/>
      <c r="C150" s="199" t="s">
        <v>134</v>
      </c>
      <c r="D150" s="199" t="s">
        <v>129</v>
      </c>
      <c r="E150" s="200" t="s">
        <v>157</v>
      </c>
      <c r="F150" s="201" t="s">
        <v>158</v>
      </c>
      <c r="G150" s="202" t="s">
        <v>132</v>
      </c>
      <c r="H150" s="203">
        <v>4.068</v>
      </c>
      <c r="I150" s="204"/>
      <c r="J150" s="205">
        <f>ROUND(I150*H150,2)</f>
        <v>0</v>
      </c>
      <c r="K150" s="201" t="s">
        <v>133</v>
      </c>
      <c r="L150" s="39"/>
      <c r="M150" s="206" t="s">
        <v>1</v>
      </c>
      <c r="N150" s="207" t="s">
        <v>43</v>
      </c>
      <c r="O150" s="71"/>
      <c r="P150" s="208">
        <f>O150*H150</f>
        <v>0</v>
      </c>
      <c r="Q150" s="208">
        <v>0</v>
      </c>
      <c r="R150" s="208">
        <f>Q150*H150</f>
        <v>0</v>
      </c>
      <c r="S150" s="208">
        <v>0</v>
      </c>
      <c r="T150" s="209">
        <f>S150*H150</f>
        <v>0</v>
      </c>
      <c r="U150" s="34"/>
      <c r="V150" s="34"/>
      <c r="W150" s="34"/>
      <c r="X150" s="34"/>
      <c r="Y150" s="34"/>
      <c r="Z150" s="34"/>
      <c r="AA150" s="34"/>
      <c r="AB150" s="34"/>
      <c r="AC150" s="34"/>
      <c r="AD150" s="34"/>
      <c r="AE150" s="34"/>
      <c r="AR150" s="210" t="s">
        <v>134</v>
      </c>
      <c r="AT150" s="210" t="s">
        <v>129</v>
      </c>
      <c r="AU150" s="210" t="s">
        <v>88</v>
      </c>
      <c r="AY150" s="17" t="s">
        <v>127</v>
      </c>
      <c r="BE150" s="211">
        <f>IF(N150="základní",J150,0)</f>
        <v>0</v>
      </c>
      <c r="BF150" s="211">
        <f>IF(N150="snížená",J150,0)</f>
        <v>0</v>
      </c>
      <c r="BG150" s="211">
        <f>IF(N150="zákl. přenesená",J150,0)</f>
        <v>0</v>
      </c>
      <c r="BH150" s="211">
        <f>IF(N150="sníž. přenesená",J150,0)</f>
        <v>0</v>
      </c>
      <c r="BI150" s="211">
        <f>IF(N150="nulová",J150,0)</f>
        <v>0</v>
      </c>
      <c r="BJ150" s="17" t="s">
        <v>86</v>
      </c>
      <c r="BK150" s="211">
        <f>ROUND(I150*H150,2)</f>
        <v>0</v>
      </c>
      <c r="BL150" s="17" t="s">
        <v>134</v>
      </c>
      <c r="BM150" s="210" t="s">
        <v>159</v>
      </c>
    </row>
    <row r="151" spans="1:47" s="2" customFormat="1" ht="29.25">
      <c r="A151" s="34"/>
      <c r="B151" s="35"/>
      <c r="C151" s="36"/>
      <c r="D151" s="212" t="s">
        <v>136</v>
      </c>
      <c r="E151" s="36"/>
      <c r="F151" s="213" t="s">
        <v>160</v>
      </c>
      <c r="G151" s="36"/>
      <c r="H151" s="36"/>
      <c r="I151" s="111"/>
      <c r="J151" s="36"/>
      <c r="K151" s="36"/>
      <c r="L151" s="39"/>
      <c r="M151" s="214"/>
      <c r="N151" s="215"/>
      <c r="O151" s="71"/>
      <c r="P151" s="71"/>
      <c r="Q151" s="71"/>
      <c r="R151" s="71"/>
      <c r="S151" s="71"/>
      <c r="T151" s="72"/>
      <c r="U151" s="34"/>
      <c r="V151" s="34"/>
      <c r="W151" s="34"/>
      <c r="X151" s="34"/>
      <c r="Y151" s="34"/>
      <c r="Z151" s="34"/>
      <c r="AA151" s="34"/>
      <c r="AB151" s="34"/>
      <c r="AC151" s="34"/>
      <c r="AD151" s="34"/>
      <c r="AE151" s="34"/>
      <c r="AT151" s="17" t="s">
        <v>136</v>
      </c>
      <c r="AU151" s="17" t="s">
        <v>88</v>
      </c>
    </row>
    <row r="152" spans="1:47" s="2" customFormat="1" ht="87.75">
      <c r="A152" s="34"/>
      <c r="B152" s="35"/>
      <c r="C152" s="36"/>
      <c r="D152" s="212" t="s">
        <v>138</v>
      </c>
      <c r="E152" s="36"/>
      <c r="F152" s="216" t="s">
        <v>154</v>
      </c>
      <c r="G152" s="36"/>
      <c r="H152" s="36"/>
      <c r="I152" s="111"/>
      <c r="J152" s="36"/>
      <c r="K152" s="36"/>
      <c r="L152" s="39"/>
      <c r="M152" s="214"/>
      <c r="N152" s="215"/>
      <c r="O152" s="71"/>
      <c r="P152" s="71"/>
      <c r="Q152" s="71"/>
      <c r="R152" s="71"/>
      <c r="S152" s="71"/>
      <c r="T152" s="72"/>
      <c r="U152" s="34"/>
      <c r="V152" s="34"/>
      <c r="W152" s="34"/>
      <c r="X152" s="34"/>
      <c r="Y152" s="34"/>
      <c r="Z152" s="34"/>
      <c r="AA152" s="34"/>
      <c r="AB152" s="34"/>
      <c r="AC152" s="34"/>
      <c r="AD152" s="34"/>
      <c r="AE152" s="34"/>
      <c r="AT152" s="17" t="s">
        <v>138</v>
      </c>
      <c r="AU152" s="17" t="s">
        <v>88</v>
      </c>
    </row>
    <row r="153" spans="2:51" s="13" customFormat="1" ht="11.25">
      <c r="B153" s="217"/>
      <c r="C153" s="218"/>
      <c r="D153" s="212" t="s">
        <v>140</v>
      </c>
      <c r="E153" s="219" t="s">
        <v>1</v>
      </c>
      <c r="F153" s="220" t="s">
        <v>161</v>
      </c>
      <c r="G153" s="218"/>
      <c r="H153" s="221">
        <v>4.068</v>
      </c>
      <c r="I153" s="222"/>
      <c r="J153" s="218"/>
      <c r="K153" s="218"/>
      <c r="L153" s="223"/>
      <c r="M153" s="224"/>
      <c r="N153" s="225"/>
      <c r="O153" s="225"/>
      <c r="P153" s="225"/>
      <c r="Q153" s="225"/>
      <c r="R153" s="225"/>
      <c r="S153" s="225"/>
      <c r="T153" s="226"/>
      <c r="AT153" s="227" t="s">
        <v>140</v>
      </c>
      <c r="AU153" s="227" t="s">
        <v>88</v>
      </c>
      <c r="AV153" s="13" t="s">
        <v>88</v>
      </c>
      <c r="AW153" s="13" t="s">
        <v>34</v>
      </c>
      <c r="AX153" s="13" t="s">
        <v>86</v>
      </c>
      <c r="AY153" s="227" t="s">
        <v>127</v>
      </c>
    </row>
    <row r="154" spans="1:65" s="2" customFormat="1" ht="16.5" customHeight="1">
      <c r="A154" s="34"/>
      <c r="B154" s="35"/>
      <c r="C154" s="199" t="s">
        <v>162</v>
      </c>
      <c r="D154" s="199" t="s">
        <v>129</v>
      </c>
      <c r="E154" s="200" t="s">
        <v>163</v>
      </c>
      <c r="F154" s="201" t="s">
        <v>164</v>
      </c>
      <c r="G154" s="202" t="s">
        <v>132</v>
      </c>
      <c r="H154" s="203">
        <v>3.6</v>
      </c>
      <c r="I154" s="204"/>
      <c r="J154" s="205">
        <f>ROUND(I154*H154,2)</f>
        <v>0</v>
      </c>
      <c r="K154" s="201" t="s">
        <v>133</v>
      </c>
      <c r="L154" s="39"/>
      <c r="M154" s="206" t="s">
        <v>1</v>
      </c>
      <c r="N154" s="207" t="s">
        <v>43</v>
      </c>
      <c r="O154" s="71"/>
      <c r="P154" s="208">
        <f>O154*H154</f>
        <v>0</v>
      </c>
      <c r="Q154" s="208">
        <v>0</v>
      </c>
      <c r="R154" s="208">
        <f>Q154*H154</f>
        <v>0</v>
      </c>
      <c r="S154" s="208">
        <v>0</v>
      </c>
      <c r="T154" s="209">
        <f>S154*H154</f>
        <v>0</v>
      </c>
      <c r="U154" s="34"/>
      <c r="V154" s="34"/>
      <c r="W154" s="34"/>
      <c r="X154" s="34"/>
      <c r="Y154" s="34"/>
      <c r="Z154" s="34"/>
      <c r="AA154" s="34"/>
      <c r="AB154" s="34"/>
      <c r="AC154" s="34"/>
      <c r="AD154" s="34"/>
      <c r="AE154" s="34"/>
      <c r="AR154" s="210" t="s">
        <v>134</v>
      </c>
      <c r="AT154" s="210" t="s">
        <v>129</v>
      </c>
      <c r="AU154" s="210" t="s">
        <v>88</v>
      </c>
      <c r="AY154" s="17" t="s">
        <v>127</v>
      </c>
      <c r="BE154" s="211">
        <f>IF(N154="základní",J154,0)</f>
        <v>0</v>
      </c>
      <c r="BF154" s="211">
        <f>IF(N154="snížená",J154,0)</f>
        <v>0</v>
      </c>
      <c r="BG154" s="211">
        <f>IF(N154="zákl. přenesená",J154,0)</f>
        <v>0</v>
      </c>
      <c r="BH154" s="211">
        <f>IF(N154="sníž. přenesená",J154,0)</f>
        <v>0</v>
      </c>
      <c r="BI154" s="211">
        <f>IF(N154="nulová",J154,0)</f>
        <v>0</v>
      </c>
      <c r="BJ154" s="17" t="s">
        <v>86</v>
      </c>
      <c r="BK154" s="211">
        <f>ROUND(I154*H154,2)</f>
        <v>0</v>
      </c>
      <c r="BL154" s="17" t="s">
        <v>134</v>
      </c>
      <c r="BM154" s="210" t="s">
        <v>165</v>
      </c>
    </row>
    <row r="155" spans="1:47" s="2" customFormat="1" ht="19.5">
      <c r="A155" s="34"/>
      <c r="B155" s="35"/>
      <c r="C155" s="36"/>
      <c r="D155" s="212" t="s">
        <v>136</v>
      </c>
      <c r="E155" s="36"/>
      <c r="F155" s="213" t="s">
        <v>166</v>
      </c>
      <c r="G155" s="36"/>
      <c r="H155" s="36"/>
      <c r="I155" s="111"/>
      <c r="J155" s="36"/>
      <c r="K155" s="36"/>
      <c r="L155" s="39"/>
      <c r="M155" s="214"/>
      <c r="N155" s="215"/>
      <c r="O155" s="71"/>
      <c r="P155" s="71"/>
      <c r="Q155" s="71"/>
      <c r="R155" s="71"/>
      <c r="S155" s="71"/>
      <c r="T155" s="72"/>
      <c r="U155" s="34"/>
      <c r="V155" s="34"/>
      <c r="W155" s="34"/>
      <c r="X155" s="34"/>
      <c r="Y155" s="34"/>
      <c r="Z155" s="34"/>
      <c r="AA155" s="34"/>
      <c r="AB155" s="34"/>
      <c r="AC155" s="34"/>
      <c r="AD155" s="34"/>
      <c r="AE155" s="34"/>
      <c r="AT155" s="17" t="s">
        <v>136</v>
      </c>
      <c r="AU155" s="17" t="s">
        <v>88</v>
      </c>
    </row>
    <row r="156" spans="1:47" s="2" customFormat="1" ht="195">
      <c r="A156" s="34"/>
      <c r="B156" s="35"/>
      <c r="C156" s="36"/>
      <c r="D156" s="212" t="s">
        <v>138</v>
      </c>
      <c r="E156" s="36"/>
      <c r="F156" s="216" t="s">
        <v>167</v>
      </c>
      <c r="G156" s="36"/>
      <c r="H156" s="36"/>
      <c r="I156" s="111"/>
      <c r="J156" s="36"/>
      <c r="K156" s="36"/>
      <c r="L156" s="39"/>
      <c r="M156" s="214"/>
      <c r="N156" s="215"/>
      <c r="O156" s="71"/>
      <c r="P156" s="71"/>
      <c r="Q156" s="71"/>
      <c r="R156" s="71"/>
      <c r="S156" s="71"/>
      <c r="T156" s="72"/>
      <c r="U156" s="34"/>
      <c r="V156" s="34"/>
      <c r="W156" s="34"/>
      <c r="X156" s="34"/>
      <c r="Y156" s="34"/>
      <c r="Z156" s="34"/>
      <c r="AA156" s="34"/>
      <c r="AB156" s="34"/>
      <c r="AC156" s="34"/>
      <c r="AD156" s="34"/>
      <c r="AE156" s="34"/>
      <c r="AT156" s="17" t="s">
        <v>138</v>
      </c>
      <c r="AU156" s="17" t="s">
        <v>88</v>
      </c>
    </row>
    <row r="157" spans="2:51" s="13" customFormat="1" ht="11.25">
      <c r="B157" s="217"/>
      <c r="C157" s="218"/>
      <c r="D157" s="212" t="s">
        <v>140</v>
      </c>
      <c r="E157" s="219" t="s">
        <v>1</v>
      </c>
      <c r="F157" s="220" t="s">
        <v>168</v>
      </c>
      <c r="G157" s="218"/>
      <c r="H157" s="221">
        <v>3.6</v>
      </c>
      <c r="I157" s="222"/>
      <c r="J157" s="218"/>
      <c r="K157" s="218"/>
      <c r="L157" s="223"/>
      <c r="M157" s="224"/>
      <c r="N157" s="225"/>
      <c r="O157" s="225"/>
      <c r="P157" s="225"/>
      <c r="Q157" s="225"/>
      <c r="R157" s="225"/>
      <c r="S157" s="225"/>
      <c r="T157" s="226"/>
      <c r="AT157" s="227" t="s">
        <v>140</v>
      </c>
      <c r="AU157" s="227" t="s">
        <v>88</v>
      </c>
      <c r="AV157" s="13" t="s">
        <v>88</v>
      </c>
      <c r="AW157" s="13" t="s">
        <v>34</v>
      </c>
      <c r="AX157" s="13" t="s">
        <v>86</v>
      </c>
      <c r="AY157" s="227" t="s">
        <v>127</v>
      </c>
    </row>
    <row r="158" spans="1:65" s="2" customFormat="1" ht="16.5" customHeight="1">
      <c r="A158" s="34"/>
      <c r="B158" s="35"/>
      <c r="C158" s="199" t="s">
        <v>169</v>
      </c>
      <c r="D158" s="199" t="s">
        <v>129</v>
      </c>
      <c r="E158" s="200" t="s">
        <v>170</v>
      </c>
      <c r="F158" s="201" t="s">
        <v>171</v>
      </c>
      <c r="G158" s="202" t="s">
        <v>132</v>
      </c>
      <c r="H158" s="203">
        <v>3.6</v>
      </c>
      <c r="I158" s="204"/>
      <c r="J158" s="205">
        <f>ROUND(I158*H158,2)</f>
        <v>0</v>
      </c>
      <c r="K158" s="201" t="s">
        <v>133</v>
      </c>
      <c r="L158" s="39"/>
      <c r="M158" s="206" t="s">
        <v>1</v>
      </c>
      <c r="N158" s="207" t="s">
        <v>43</v>
      </c>
      <c r="O158" s="71"/>
      <c r="P158" s="208">
        <f>O158*H158</f>
        <v>0</v>
      </c>
      <c r="Q158" s="208">
        <v>0</v>
      </c>
      <c r="R158" s="208">
        <f>Q158*H158</f>
        <v>0</v>
      </c>
      <c r="S158" s="208">
        <v>0</v>
      </c>
      <c r="T158" s="209">
        <f>S158*H158</f>
        <v>0</v>
      </c>
      <c r="U158" s="34"/>
      <c r="V158" s="34"/>
      <c r="W158" s="34"/>
      <c r="X158" s="34"/>
      <c r="Y158" s="34"/>
      <c r="Z158" s="34"/>
      <c r="AA158" s="34"/>
      <c r="AB158" s="34"/>
      <c r="AC158" s="34"/>
      <c r="AD158" s="34"/>
      <c r="AE158" s="34"/>
      <c r="AR158" s="210" t="s">
        <v>134</v>
      </c>
      <c r="AT158" s="210" t="s">
        <v>129</v>
      </c>
      <c r="AU158" s="210" t="s">
        <v>88</v>
      </c>
      <c r="AY158" s="17" t="s">
        <v>127</v>
      </c>
      <c r="BE158" s="211">
        <f>IF(N158="základní",J158,0)</f>
        <v>0</v>
      </c>
      <c r="BF158" s="211">
        <f>IF(N158="snížená",J158,0)</f>
        <v>0</v>
      </c>
      <c r="BG158" s="211">
        <f>IF(N158="zákl. přenesená",J158,0)</f>
        <v>0</v>
      </c>
      <c r="BH158" s="211">
        <f>IF(N158="sníž. přenesená",J158,0)</f>
        <v>0</v>
      </c>
      <c r="BI158" s="211">
        <f>IF(N158="nulová",J158,0)</f>
        <v>0</v>
      </c>
      <c r="BJ158" s="17" t="s">
        <v>86</v>
      </c>
      <c r="BK158" s="211">
        <f>ROUND(I158*H158,2)</f>
        <v>0</v>
      </c>
      <c r="BL158" s="17" t="s">
        <v>134</v>
      </c>
      <c r="BM158" s="210" t="s">
        <v>172</v>
      </c>
    </row>
    <row r="159" spans="1:47" s="2" customFormat="1" ht="29.25">
      <c r="A159" s="34"/>
      <c r="B159" s="35"/>
      <c r="C159" s="36"/>
      <c r="D159" s="212" t="s">
        <v>136</v>
      </c>
      <c r="E159" s="36"/>
      <c r="F159" s="213" t="s">
        <v>173</v>
      </c>
      <c r="G159" s="36"/>
      <c r="H159" s="36"/>
      <c r="I159" s="111"/>
      <c r="J159" s="36"/>
      <c r="K159" s="36"/>
      <c r="L159" s="39"/>
      <c r="M159" s="214"/>
      <c r="N159" s="215"/>
      <c r="O159" s="71"/>
      <c r="P159" s="71"/>
      <c r="Q159" s="71"/>
      <c r="R159" s="71"/>
      <c r="S159" s="71"/>
      <c r="T159" s="72"/>
      <c r="U159" s="34"/>
      <c r="V159" s="34"/>
      <c r="W159" s="34"/>
      <c r="X159" s="34"/>
      <c r="Y159" s="34"/>
      <c r="Z159" s="34"/>
      <c r="AA159" s="34"/>
      <c r="AB159" s="34"/>
      <c r="AC159" s="34"/>
      <c r="AD159" s="34"/>
      <c r="AE159" s="34"/>
      <c r="AT159" s="17" t="s">
        <v>136</v>
      </c>
      <c r="AU159" s="17" t="s">
        <v>88</v>
      </c>
    </row>
    <row r="160" spans="1:47" s="2" customFormat="1" ht="195">
      <c r="A160" s="34"/>
      <c r="B160" s="35"/>
      <c r="C160" s="36"/>
      <c r="D160" s="212" t="s">
        <v>138</v>
      </c>
      <c r="E160" s="36"/>
      <c r="F160" s="216" t="s">
        <v>167</v>
      </c>
      <c r="G160" s="36"/>
      <c r="H160" s="36"/>
      <c r="I160" s="111"/>
      <c r="J160" s="36"/>
      <c r="K160" s="36"/>
      <c r="L160" s="39"/>
      <c r="M160" s="214"/>
      <c r="N160" s="215"/>
      <c r="O160" s="71"/>
      <c r="P160" s="71"/>
      <c r="Q160" s="71"/>
      <c r="R160" s="71"/>
      <c r="S160" s="71"/>
      <c r="T160" s="72"/>
      <c r="U160" s="34"/>
      <c r="V160" s="34"/>
      <c r="W160" s="34"/>
      <c r="X160" s="34"/>
      <c r="Y160" s="34"/>
      <c r="Z160" s="34"/>
      <c r="AA160" s="34"/>
      <c r="AB160" s="34"/>
      <c r="AC160" s="34"/>
      <c r="AD160" s="34"/>
      <c r="AE160" s="34"/>
      <c r="AT160" s="17" t="s">
        <v>138</v>
      </c>
      <c r="AU160" s="17" t="s">
        <v>88</v>
      </c>
    </row>
    <row r="161" spans="2:51" s="13" customFormat="1" ht="11.25">
      <c r="B161" s="217"/>
      <c r="C161" s="218"/>
      <c r="D161" s="212" t="s">
        <v>140</v>
      </c>
      <c r="E161" s="219" t="s">
        <v>1</v>
      </c>
      <c r="F161" s="220" t="s">
        <v>174</v>
      </c>
      <c r="G161" s="218"/>
      <c r="H161" s="221">
        <v>3.6</v>
      </c>
      <c r="I161" s="222"/>
      <c r="J161" s="218"/>
      <c r="K161" s="218"/>
      <c r="L161" s="223"/>
      <c r="M161" s="224"/>
      <c r="N161" s="225"/>
      <c r="O161" s="225"/>
      <c r="P161" s="225"/>
      <c r="Q161" s="225"/>
      <c r="R161" s="225"/>
      <c r="S161" s="225"/>
      <c r="T161" s="226"/>
      <c r="AT161" s="227" t="s">
        <v>140</v>
      </c>
      <c r="AU161" s="227" t="s">
        <v>88</v>
      </c>
      <c r="AV161" s="13" t="s">
        <v>88</v>
      </c>
      <c r="AW161" s="13" t="s">
        <v>34</v>
      </c>
      <c r="AX161" s="13" t="s">
        <v>86</v>
      </c>
      <c r="AY161" s="227" t="s">
        <v>127</v>
      </c>
    </row>
    <row r="162" spans="1:65" s="2" customFormat="1" ht="24" customHeight="1">
      <c r="A162" s="34"/>
      <c r="B162" s="35"/>
      <c r="C162" s="199" t="s">
        <v>175</v>
      </c>
      <c r="D162" s="199" t="s">
        <v>129</v>
      </c>
      <c r="E162" s="200" t="s">
        <v>176</v>
      </c>
      <c r="F162" s="201" t="s">
        <v>177</v>
      </c>
      <c r="G162" s="202" t="s">
        <v>132</v>
      </c>
      <c r="H162" s="203">
        <v>1</v>
      </c>
      <c r="I162" s="204"/>
      <c r="J162" s="205">
        <f>ROUND(I162*H162,2)</f>
        <v>0</v>
      </c>
      <c r="K162" s="201" t="s">
        <v>133</v>
      </c>
      <c r="L162" s="39"/>
      <c r="M162" s="206" t="s">
        <v>1</v>
      </c>
      <c r="N162" s="207" t="s">
        <v>43</v>
      </c>
      <c r="O162" s="71"/>
      <c r="P162" s="208">
        <f>O162*H162</f>
        <v>0</v>
      </c>
      <c r="Q162" s="208">
        <v>0</v>
      </c>
      <c r="R162" s="208">
        <f>Q162*H162</f>
        <v>0</v>
      </c>
      <c r="S162" s="208">
        <v>0</v>
      </c>
      <c r="T162" s="209">
        <f>S162*H162</f>
        <v>0</v>
      </c>
      <c r="U162" s="34"/>
      <c r="V162" s="34"/>
      <c r="W162" s="34"/>
      <c r="X162" s="34"/>
      <c r="Y162" s="34"/>
      <c r="Z162" s="34"/>
      <c r="AA162" s="34"/>
      <c r="AB162" s="34"/>
      <c r="AC162" s="34"/>
      <c r="AD162" s="34"/>
      <c r="AE162" s="34"/>
      <c r="AR162" s="210" t="s">
        <v>134</v>
      </c>
      <c r="AT162" s="210" t="s">
        <v>129</v>
      </c>
      <c r="AU162" s="210" t="s">
        <v>88</v>
      </c>
      <c r="AY162" s="17" t="s">
        <v>127</v>
      </c>
      <c r="BE162" s="211">
        <f>IF(N162="základní",J162,0)</f>
        <v>0</v>
      </c>
      <c r="BF162" s="211">
        <f>IF(N162="snížená",J162,0)</f>
        <v>0</v>
      </c>
      <c r="BG162" s="211">
        <f>IF(N162="zákl. přenesená",J162,0)</f>
        <v>0</v>
      </c>
      <c r="BH162" s="211">
        <f>IF(N162="sníž. přenesená",J162,0)</f>
        <v>0</v>
      </c>
      <c r="BI162" s="211">
        <f>IF(N162="nulová",J162,0)</f>
        <v>0</v>
      </c>
      <c r="BJ162" s="17" t="s">
        <v>86</v>
      </c>
      <c r="BK162" s="211">
        <f>ROUND(I162*H162,2)</f>
        <v>0</v>
      </c>
      <c r="BL162" s="17" t="s">
        <v>134</v>
      </c>
      <c r="BM162" s="210" t="s">
        <v>178</v>
      </c>
    </row>
    <row r="163" spans="1:47" s="2" customFormat="1" ht="39">
      <c r="A163" s="34"/>
      <c r="B163" s="35"/>
      <c r="C163" s="36"/>
      <c r="D163" s="212" t="s">
        <v>136</v>
      </c>
      <c r="E163" s="36"/>
      <c r="F163" s="213" t="s">
        <v>179</v>
      </c>
      <c r="G163" s="36"/>
      <c r="H163" s="36"/>
      <c r="I163" s="111"/>
      <c r="J163" s="36"/>
      <c r="K163" s="36"/>
      <c r="L163" s="39"/>
      <c r="M163" s="214"/>
      <c r="N163" s="215"/>
      <c r="O163" s="71"/>
      <c r="P163" s="71"/>
      <c r="Q163" s="71"/>
      <c r="R163" s="71"/>
      <c r="S163" s="71"/>
      <c r="T163" s="72"/>
      <c r="U163" s="34"/>
      <c r="V163" s="34"/>
      <c r="W163" s="34"/>
      <c r="X163" s="34"/>
      <c r="Y163" s="34"/>
      <c r="Z163" s="34"/>
      <c r="AA163" s="34"/>
      <c r="AB163" s="34"/>
      <c r="AC163" s="34"/>
      <c r="AD163" s="34"/>
      <c r="AE163" s="34"/>
      <c r="AT163" s="17" t="s">
        <v>136</v>
      </c>
      <c r="AU163" s="17" t="s">
        <v>88</v>
      </c>
    </row>
    <row r="164" spans="1:47" s="2" customFormat="1" ht="195">
      <c r="A164" s="34"/>
      <c r="B164" s="35"/>
      <c r="C164" s="36"/>
      <c r="D164" s="212" t="s">
        <v>138</v>
      </c>
      <c r="E164" s="36"/>
      <c r="F164" s="216" t="s">
        <v>180</v>
      </c>
      <c r="G164" s="36"/>
      <c r="H164" s="36"/>
      <c r="I164" s="111"/>
      <c r="J164" s="36"/>
      <c r="K164" s="36"/>
      <c r="L164" s="39"/>
      <c r="M164" s="214"/>
      <c r="N164" s="215"/>
      <c r="O164" s="71"/>
      <c r="P164" s="71"/>
      <c r="Q164" s="71"/>
      <c r="R164" s="71"/>
      <c r="S164" s="71"/>
      <c r="T164" s="72"/>
      <c r="U164" s="34"/>
      <c r="V164" s="34"/>
      <c r="W164" s="34"/>
      <c r="X164" s="34"/>
      <c r="Y164" s="34"/>
      <c r="Z164" s="34"/>
      <c r="AA164" s="34"/>
      <c r="AB164" s="34"/>
      <c r="AC164" s="34"/>
      <c r="AD164" s="34"/>
      <c r="AE164" s="34"/>
      <c r="AT164" s="17" t="s">
        <v>138</v>
      </c>
      <c r="AU164" s="17" t="s">
        <v>88</v>
      </c>
    </row>
    <row r="165" spans="2:51" s="13" customFormat="1" ht="11.25">
      <c r="B165" s="217"/>
      <c r="C165" s="218"/>
      <c r="D165" s="212" t="s">
        <v>140</v>
      </c>
      <c r="E165" s="219" t="s">
        <v>1</v>
      </c>
      <c r="F165" s="220" t="s">
        <v>181</v>
      </c>
      <c r="G165" s="218"/>
      <c r="H165" s="221">
        <v>1</v>
      </c>
      <c r="I165" s="222"/>
      <c r="J165" s="218"/>
      <c r="K165" s="218"/>
      <c r="L165" s="223"/>
      <c r="M165" s="224"/>
      <c r="N165" s="225"/>
      <c r="O165" s="225"/>
      <c r="P165" s="225"/>
      <c r="Q165" s="225"/>
      <c r="R165" s="225"/>
      <c r="S165" s="225"/>
      <c r="T165" s="226"/>
      <c r="AT165" s="227" t="s">
        <v>140</v>
      </c>
      <c r="AU165" s="227" t="s">
        <v>88</v>
      </c>
      <c r="AV165" s="13" t="s">
        <v>88</v>
      </c>
      <c r="AW165" s="13" t="s">
        <v>34</v>
      </c>
      <c r="AX165" s="13" t="s">
        <v>86</v>
      </c>
      <c r="AY165" s="227" t="s">
        <v>127</v>
      </c>
    </row>
    <row r="166" spans="1:65" s="2" customFormat="1" ht="24" customHeight="1">
      <c r="A166" s="34"/>
      <c r="B166" s="35"/>
      <c r="C166" s="199" t="s">
        <v>182</v>
      </c>
      <c r="D166" s="199" t="s">
        <v>129</v>
      </c>
      <c r="E166" s="200" t="s">
        <v>183</v>
      </c>
      <c r="F166" s="201" t="s">
        <v>184</v>
      </c>
      <c r="G166" s="202" t="s">
        <v>132</v>
      </c>
      <c r="H166" s="203">
        <v>37.428</v>
      </c>
      <c r="I166" s="204"/>
      <c r="J166" s="205">
        <f>ROUND(I166*H166,2)</f>
        <v>0</v>
      </c>
      <c r="K166" s="201" t="s">
        <v>133</v>
      </c>
      <c r="L166" s="39"/>
      <c r="M166" s="206" t="s">
        <v>1</v>
      </c>
      <c r="N166" s="207" t="s">
        <v>43</v>
      </c>
      <c r="O166" s="71"/>
      <c r="P166" s="208">
        <f>O166*H166</f>
        <v>0</v>
      </c>
      <c r="Q166" s="208">
        <v>0</v>
      </c>
      <c r="R166" s="208">
        <f>Q166*H166</f>
        <v>0</v>
      </c>
      <c r="S166" s="208">
        <v>0</v>
      </c>
      <c r="T166" s="209">
        <f>S166*H166</f>
        <v>0</v>
      </c>
      <c r="U166" s="34"/>
      <c r="V166" s="34"/>
      <c r="W166" s="34"/>
      <c r="X166" s="34"/>
      <c r="Y166" s="34"/>
      <c r="Z166" s="34"/>
      <c r="AA166" s="34"/>
      <c r="AB166" s="34"/>
      <c r="AC166" s="34"/>
      <c r="AD166" s="34"/>
      <c r="AE166" s="34"/>
      <c r="AR166" s="210" t="s">
        <v>134</v>
      </c>
      <c r="AT166" s="210" t="s">
        <v>129</v>
      </c>
      <c r="AU166" s="210" t="s">
        <v>88</v>
      </c>
      <c r="AY166" s="17" t="s">
        <v>127</v>
      </c>
      <c r="BE166" s="211">
        <f>IF(N166="základní",J166,0)</f>
        <v>0</v>
      </c>
      <c r="BF166" s="211">
        <f>IF(N166="snížená",J166,0)</f>
        <v>0</v>
      </c>
      <c r="BG166" s="211">
        <f>IF(N166="zákl. přenesená",J166,0)</f>
        <v>0</v>
      </c>
      <c r="BH166" s="211">
        <f>IF(N166="sníž. přenesená",J166,0)</f>
        <v>0</v>
      </c>
      <c r="BI166" s="211">
        <f>IF(N166="nulová",J166,0)</f>
        <v>0</v>
      </c>
      <c r="BJ166" s="17" t="s">
        <v>86</v>
      </c>
      <c r="BK166" s="211">
        <f>ROUND(I166*H166,2)</f>
        <v>0</v>
      </c>
      <c r="BL166" s="17" t="s">
        <v>134</v>
      </c>
      <c r="BM166" s="210" t="s">
        <v>185</v>
      </c>
    </row>
    <row r="167" spans="1:47" s="2" customFormat="1" ht="39">
      <c r="A167" s="34"/>
      <c r="B167" s="35"/>
      <c r="C167" s="36"/>
      <c r="D167" s="212" t="s">
        <v>136</v>
      </c>
      <c r="E167" s="36"/>
      <c r="F167" s="213" t="s">
        <v>186</v>
      </c>
      <c r="G167" s="36"/>
      <c r="H167" s="36"/>
      <c r="I167" s="111"/>
      <c r="J167" s="36"/>
      <c r="K167" s="36"/>
      <c r="L167" s="39"/>
      <c r="M167" s="214"/>
      <c r="N167" s="215"/>
      <c r="O167" s="71"/>
      <c r="P167" s="71"/>
      <c r="Q167" s="71"/>
      <c r="R167" s="71"/>
      <c r="S167" s="71"/>
      <c r="T167" s="72"/>
      <c r="U167" s="34"/>
      <c r="V167" s="34"/>
      <c r="W167" s="34"/>
      <c r="X167" s="34"/>
      <c r="Y167" s="34"/>
      <c r="Z167" s="34"/>
      <c r="AA167" s="34"/>
      <c r="AB167" s="34"/>
      <c r="AC167" s="34"/>
      <c r="AD167" s="34"/>
      <c r="AE167" s="34"/>
      <c r="AT167" s="17" t="s">
        <v>136</v>
      </c>
      <c r="AU167" s="17" t="s">
        <v>88</v>
      </c>
    </row>
    <row r="168" spans="1:47" s="2" customFormat="1" ht="195">
      <c r="A168" s="34"/>
      <c r="B168" s="35"/>
      <c r="C168" s="36"/>
      <c r="D168" s="212" t="s">
        <v>138</v>
      </c>
      <c r="E168" s="36"/>
      <c r="F168" s="216" t="s">
        <v>180</v>
      </c>
      <c r="G168" s="36"/>
      <c r="H168" s="36"/>
      <c r="I168" s="111"/>
      <c r="J168" s="36"/>
      <c r="K168" s="36"/>
      <c r="L168" s="39"/>
      <c r="M168" s="214"/>
      <c r="N168" s="215"/>
      <c r="O168" s="71"/>
      <c r="P168" s="71"/>
      <c r="Q168" s="71"/>
      <c r="R168" s="71"/>
      <c r="S168" s="71"/>
      <c r="T168" s="72"/>
      <c r="U168" s="34"/>
      <c r="V168" s="34"/>
      <c r="W168" s="34"/>
      <c r="X168" s="34"/>
      <c r="Y168" s="34"/>
      <c r="Z168" s="34"/>
      <c r="AA168" s="34"/>
      <c r="AB168" s="34"/>
      <c r="AC168" s="34"/>
      <c r="AD168" s="34"/>
      <c r="AE168" s="34"/>
      <c r="AT168" s="17" t="s">
        <v>138</v>
      </c>
      <c r="AU168" s="17" t="s">
        <v>88</v>
      </c>
    </row>
    <row r="169" spans="2:51" s="13" customFormat="1" ht="22.5">
      <c r="B169" s="217"/>
      <c r="C169" s="218"/>
      <c r="D169" s="212" t="s">
        <v>140</v>
      </c>
      <c r="E169" s="219" t="s">
        <v>1</v>
      </c>
      <c r="F169" s="220" t="s">
        <v>187</v>
      </c>
      <c r="G169" s="218"/>
      <c r="H169" s="221">
        <v>18.714</v>
      </c>
      <c r="I169" s="222"/>
      <c r="J169" s="218"/>
      <c r="K169" s="218"/>
      <c r="L169" s="223"/>
      <c r="M169" s="224"/>
      <c r="N169" s="225"/>
      <c r="O169" s="225"/>
      <c r="P169" s="225"/>
      <c r="Q169" s="225"/>
      <c r="R169" s="225"/>
      <c r="S169" s="225"/>
      <c r="T169" s="226"/>
      <c r="AT169" s="227" t="s">
        <v>140</v>
      </c>
      <c r="AU169" s="227" t="s">
        <v>88</v>
      </c>
      <c r="AV169" s="13" t="s">
        <v>88</v>
      </c>
      <c r="AW169" s="13" t="s">
        <v>34</v>
      </c>
      <c r="AX169" s="13" t="s">
        <v>78</v>
      </c>
      <c r="AY169" s="227" t="s">
        <v>127</v>
      </c>
    </row>
    <row r="170" spans="2:51" s="13" customFormat="1" ht="22.5">
      <c r="B170" s="217"/>
      <c r="C170" s="218"/>
      <c r="D170" s="212" t="s">
        <v>140</v>
      </c>
      <c r="E170" s="219" t="s">
        <v>1</v>
      </c>
      <c r="F170" s="220" t="s">
        <v>188</v>
      </c>
      <c r="G170" s="218"/>
      <c r="H170" s="221">
        <v>18.714</v>
      </c>
      <c r="I170" s="222"/>
      <c r="J170" s="218"/>
      <c r="K170" s="218"/>
      <c r="L170" s="223"/>
      <c r="M170" s="224"/>
      <c r="N170" s="225"/>
      <c r="O170" s="225"/>
      <c r="P170" s="225"/>
      <c r="Q170" s="225"/>
      <c r="R170" s="225"/>
      <c r="S170" s="225"/>
      <c r="T170" s="226"/>
      <c r="AT170" s="227" t="s">
        <v>140</v>
      </c>
      <c r="AU170" s="227" t="s">
        <v>88</v>
      </c>
      <c r="AV170" s="13" t="s">
        <v>88</v>
      </c>
      <c r="AW170" s="13" t="s">
        <v>34</v>
      </c>
      <c r="AX170" s="13" t="s">
        <v>78</v>
      </c>
      <c r="AY170" s="227" t="s">
        <v>127</v>
      </c>
    </row>
    <row r="171" spans="2:51" s="14" customFormat="1" ht="11.25">
      <c r="B171" s="228"/>
      <c r="C171" s="229"/>
      <c r="D171" s="212" t="s">
        <v>140</v>
      </c>
      <c r="E171" s="230" t="s">
        <v>1</v>
      </c>
      <c r="F171" s="231" t="s">
        <v>143</v>
      </c>
      <c r="G171" s="229"/>
      <c r="H171" s="232">
        <v>37.428</v>
      </c>
      <c r="I171" s="233"/>
      <c r="J171" s="229"/>
      <c r="K171" s="229"/>
      <c r="L171" s="234"/>
      <c r="M171" s="235"/>
      <c r="N171" s="236"/>
      <c r="O171" s="236"/>
      <c r="P171" s="236"/>
      <c r="Q171" s="236"/>
      <c r="R171" s="236"/>
      <c r="S171" s="236"/>
      <c r="T171" s="237"/>
      <c r="AT171" s="238" t="s">
        <v>140</v>
      </c>
      <c r="AU171" s="238" t="s">
        <v>88</v>
      </c>
      <c r="AV171" s="14" t="s">
        <v>134</v>
      </c>
      <c r="AW171" s="14" t="s">
        <v>34</v>
      </c>
      <c r="AX171" s="14" t="s">
        <v>86</v>
      </c>
      <c r="AY171" s="238" t="s">
        <v>127</v>
      </c>
    </row>
    <row r="172" spans="1:65" s="2" customFormat="1" ht="24" customHeight="1">
      <c r="A172" s="34"/>
      <c r="B172" s="35"/>
      <c r="C172" s="199" t="s">
        <v>189</v>
      </c>
      <c r="D172" s="199" t="s">
        <v>129</v>
      </c>
      <c r="E172" s="200" t="s">
        <v>190</v>
      </c>
      <c r="F172" s="201" t="s">
        <v>191</v>
      </c>
      <c r="G172" s="202" t="s">
        <v>132</v>
      </c>
      <c r="H172" s="203">
        <v>44.408</v>
      </c>
      <c r="I172" s="204"/>
      <c r="J172" s="205">
        <f>ROUND(I172*H172,2)</f>
        <v>0</v>
      </c>
      <c r="K172" s="201" t="s">
        <v>133</v>
      </c>
      <c r="L172" s="39"/>
      <c r="M172" s="206" t="s">
        <v>1</v>
      </c>
      <c r="N172" s="207" t="s">
        <v>43</v>
      </c>
      <c r="O172" s="71"/>
      <c r="P172" s="208">
        <f>O172*H172</f>
        <v>0</v>
      </c>
      <c r="Q172" s="208">
        <v>0</v>
      </c>
      <c r="R172" s="208">
        <f>Q172*H172</f>
        <v>0</v>
      </c>
      <c r="S172" s="208">
        <v>0</v>
      </c>
      <c r="T172" s="209">
        <f>S172*H172</f>
        <v>0</v>
      </c>
      <c r="U172" s="34"/>
      <c r="V172" s="34"/>
      <c r="W172" s="34"/>
      <c r="X172" s="34"/>
      <c r="Y172" s="34"/>
      <c r="Z172" s="34"/>
      <c r="AA172" s="34"/>
      <c r="AB172" s="34"/>
      <c r="AC172" s="34"/>
      <c r="AD172" s="34"/>
      <c r="AE172" s="34"/>
      <c r="AR172" s="210" t="s">
        <v>134</v>
      </c>
      <c r="AT172" s="210" t="s">
        <v>129</v>
      </c>
      <c r="AU172" s="210" t="s">
        <v>88</v>
      </c>
      <c r="AY172" s="17" t="s">
        <v>127</v>
      </c>
      <c r="BE172" s="211">
        <f>IF(N172="základní",J172,0)</f>
        <v>0</v>
      </c>
      <c r="BF172" s="211">
        <f>IF(N172="snížená",J172,0)</f>
        <v>0</v>
      </c>
      <c r="BG172" s="211">
        <f>IF(N172="zákl. přenesená",J172,0)</f>
        <v>0</v>
      </c>
      <c r="BH172" s="211">
        <f>IF(N172="sníž. přenesená",J172,0)</f>
        <v>0</v>
      </c>
      <c r="BI172" s="211">
        <f>IF(N172="nulová",J172,0)</f>
        <v>0</v>
      </c>
      <c r="BJ172" s="17" t="s">
        <v>86</v>
      </c>
      <c r="BK172" s="211">
        <f>ROUND(I172*H172,2)</f>
        <v>0</v>
      </c>
      <c r="BL172" s="17" t="s">
        <v>134</v>
      </c>
      <c r="BM172" s="210" t="s">
        <v>192</v>
      </c>
    </row>
    <row r="173" spans="1:47" s="2" customFormat="1" ht="39">
      <c r="A173" s="34"/>
      <c r="B173" s="35"/>
      <c r="C173" s="36"/>
      <c r="D173" s="212" t="s">
        <v>136</v>
      </c>
      <c r="E173" s="36"/>
      <c r="F173" s="213" t="s">
        <v>193</v>
      </c>
      <c r="G173" s="36"/>
      <c r="H173" s="36"/>
      <c r="I173" s="111"/>
      <c r="J173" s="36"/>
      <c r="K173" s="36"/>
      <c r="L173" s="39"/>
      <c r="M173" s="214"/>
      <c r="N173" s="215"/>
      <c r="O173" s="71"/>
      <c r="P173" s="71"/>
      <c r="Q173" s="71"/>
      <c r="R173" s="71"/>
      <c r="S173" s="71"/>
      <c r="T173" s="72"/>
      <c r="U173" s="34"/>
      <c r="V173" s="34"/>
      <c r="W173" s="34"/>
      <c r="X173" s="34"/>
      <c r="Y173" s="34"/>
      <c r="Z173" s="34"/>
      <c r="AA173" s="34"/>
      <c r="AB173" s="34"/>
      <c r="AC173" s="34"/>
      <c r="AD173" s="34"/>
      <c r="AE173" s="34"/>
      <c r="AT173" s="17" t="s">
        <v>136</v>
      </c>
      <c r="AU173" s="17" t="s">
        <v>88</v>
      </c>
    </row>
    <row r="174" spans="1:47" s="2" customFormat="1" ht="195">
      <c r="A174" s="34"/>
      <c r="B174" s="35"/>
      <c r="C174" s="36"/>
      <c r="D174" s="212" t="s">
        <v>138</v>
      </c>
      <c r="E174" s="36"/>
      <c r="F174" s="216" t="s">
        <v>180</v>
      </c>
      <c r="G174" s="36"/>
      <c r="H174" s="36"/>
      <c r="I174" s="111"/>
      <c r="J174" s="36"/>
      <c r="K174" s="36"/>
      <c r="L174" s="39"/>
      <c r="M174" s="214"/>
      <c r="N174" s="215"/>
      <c r="O174" s="71"/>
      <c r="P174" s="71"/>
      <c r="Q174" s="71"/>
      <c r="R174" s="71"/>
      <c r="S174" s="71"/>
      <c r="T174" s="72"/>
      <c r="U174" s="34"/>
      <c r="V174" s="34"/>
      <c r="W174" s="34"/>
      <c r="X174" s="34"/>
      <c r="Y174" s="34"/>
      <c r="Z174" s="34"/>
      <c r="AA174" s="34"/>
      <c r="AB174" s="34"/>
      <c r="AC174" s="34"/>
      <c r="AD174" s="34"/>
      <c r="AE174" s="34"/>
      <c r="AT174" s="17" t="s">
        <v>138</v>
      </c>
      <c r="AU174" s="17" t="s">
        <v>88</v>
      </c>
    </row>
    <row r="175" spans="2:51" s="13" customFormat="1" ht="11.25">
      <c r="B175" s="217"/>
      <c r="C175" s="218"/>
      <c r="D175" s="212" t="s">
        <v>140</v>
      </c>
      <c r="E175" s="219" t="s">
        <v>1</v>
      </c>
      <c r="F175" s="220" t="s">
        <v>194</v>
      </c>
      <c r="G175" s="218"/>
      <c r="H175" s="221">
        <v>47.849</v>
      </c>
      <c r="I175" s="222"/>
      <c r="J175" s="218"/>
      <c r="K175" s="218"/>
      <c r="L175" s="223"/>
      <c r="M175" s="224"/>
      <c r="N175" s="225"/>
      <c r="O175" s="225"/>
      <c r="P175" s="225"/>
      <c r="Q175" s="225"/>
      <c r="R175" s="225"/>
      <c r="S175" s="225"/>
      <c r="T175" s="226"/>
      <c r="AT175" s="227" t="s">
        <v>140</v>
      </c>
      <c r="AU175" s="227" t="s">
        <v>88</v>
      </c>
      <c r="AV175" s="13" t="s">
        <v>88</v>
      </c>
      <c r="AW175" s="13" t="s">
        <v>34</v>
      </c>
      <c r="AX175" s="13" t="s">
        <v>78</v>
      </c>
      <c r="AY175" s="227" t="s">
        <v>127</v>
      </c>
    </row>
    <row r="176" spans="2:51" s="13" customFormat="1" ht="11.25">
      <c r="B176" s="217"/>
      <c r="C176" s="218"/>
      <c r="D176" s="212" t="s">
        <v>140</v>
      </c>
      <c r="E176" s="219" t="s">
        <v>1</v>
      </c>
      <c r="F176" s="220" t="s">
        <v>195</v>
      </c>
      <c r="G176" s="218"/>
      <c r="H176" s="221">
        <v>-3.441</v>
      </c>
      <c r="I176" s="222"/>
      <c r="J176" s="218"/>
      <c r="K176" s="218"/>
      <c r="L176" s="223"/>
      <c r="M176" s="224"/>
      <c r="N176" s="225"/>
      <c r="O176" s="225"/>
      <c r="P176" s="225"/>
      <c r="Q176" s="225"/>
      <c r="R176" s="225"/>
      <c r="S176" s="225"/>
      <c r="T176" s="226"/>
      <c r="AT176" s="227" t="s">
        <v>140</v>
      </c>
      <c r="AU176" s="227" t="s">
        <v>88</v>
      </c>
      <c r="AV176" s="13" t="s">
        <v>88</v>
      </c>
      <c r="AW176" s="13" t="s">
        <v>34</v>
      </c>
      <c r="AX176" s="13" t="s">
        <v>78</v>
      </c>
      <c r="AY176" s="227" t="s">
        <v>127</v>
      </c>
    </row>
    <row r="177" spans="2:51" s="14" customFormat="1" ht="11.25">
      <c r="B177" s="228"/>
      <c r="C177" s="229"/>
      <c r="D177" s="212" t="s">
        <v>140</v>
      </c>
      <c r="E177" s="230" t="s">
        <v>1</v>
      </c>
      <c r="F177" s="231" t="s">
        <v>143</v>
      </c>
      <c r="G177" s="229"/>
      <c r="H177" s="232">
        <v>44.407999999999994</v>
      </c>
      <c r="I177" s="233"/>
      <c r="J177" s="229"/>
      <c r="K177" s="229"/>
      <c r="L177" s="234"/>
      <c r="M177" s="235"/>
      <c r="N177" s="236"/>
      <c r="O177" s="236"/>
      <c r="P177" s="236"/>
      <c r="Q177" s="236"/>
      <c r="R177" s="236"/>
      <c r="S177" s="236"/>
      <c r="T177" s="237"/>
      <c r="AT177" s="238" t="s">
        <v>140</v>
      </c>
      <c r="AU177" s="238" t="s">
        <v>88</v>
      </c>
      <c r="AV177" s="14" t="s">
        <v>134</v>
      </c>
      <c r="AW177" s="14" t="s">
        <v>34</v>
      </c>
      <c r="AX177" s="14" t="s">
        <v>86</v>
      </c>
      <c r="AY177" s="238" t="s">
        <v>127</v>
      </c>
    </row>
    <row r="178" spans="1:65" s="2" customFormat="1" ht="16.5" customHeight="1">
      <c r="A178" s="34"/>
      <c r="B178" s="35"/>
      <c r="C178" s="199" t="s">
        <v>196</v>
      </c>
      <c r="D178" s="199" t="s">
        <v>129</v>
      </c>
      <c r="E178" s="200" t="s">
        <v>197</v>
      </c>
      <c r="F178" s="201" t="s">
        <v>198</v>
      </c>
      <c r="G178" s="202" t="s">
        <v>132</v>
      </c>
      <c r="H178" s="203">
        <v>19.714</v>
      </c>
      <c r="I178" s="204"/>
      <c r="J178" s="205">
        <f>ROUND(I178*H178,2)</f>
        <v>0</v>
      </c>
      <c r="K178" s="201" t="s">
        <v>133</v>
      </c>
      <c r="L178" s="39"/>
      <c r="M178" s="206" t="s">
        <v>1</v>
      </c>
      <c r="N178" s="207" t="s">
        <v>43</v>
      </c>
      <c r="O178" s="71"/>
      <c r="P178" s="208">
        <f>O178*H178</f>
        <v>0</v>
      </c>
      <c r="Q178" s="208">
        <v>0</v>
      </c>
      <c r="R178" s="208">
        <f>Q178*H178</f>
        <v>0</v>
      </c>
      <c r="S178" s="208">
        <v>0</v>
      </c>
      <c r="T178" s="209">
        <f>S178*H178</f>
        <v>0</v>
      </c>
      <c r="U178" s="34"/>
      <c r="V178" s="34"/>
      <c r="W178" s="34"/>
      <c r="X178" s="34"/>
      <c r="Y178" s="34"/>
      <c r="Z178" s="34"/>
      <c r="AA178" s="34"/>
      <c r="AB178" s="34"/>
      <c r="AC178" s="34"/>
      <c r="AD178" s="34"/>
      <c r="AE178" s="34"/>
      <c r="AR178" s="210" t="s">
        <v>134</v>
      </c>
      <c r="AT178" s="210" t="s">
        <v>129</v>
      </c>
      <c r="AU178" s="210" t="s">
        <v>88</v>
      </c>
      <c r="AY178" s="17" t="s">
        <v>127</v>
      </c>
      <c r="BE178" s="211">
        <f>IF(N178="základní",J178,0)</f>
        <v>0</v>
      </c>
      <c r="BF178" s="211">
        <f>IF(N178="snížená",J178,0)</f>
        <v>0</v>
      </c>
      <c r="BG178" s="211">
        <f>IF(N178="zákl. přenesená",J178,0)</f>
        <v>0</v>
      </c>
      <c r="BH178" s="211">
        <f>IF(N178="sníž. přenesená",J178,0)</f>
        <v>0</v>
      </c>
      <c r="BI178" s="211">
        <f>IF(N178="nulová",J178,0)</f>
        <v>0</v>
      </c>
      <c r="BJ178" s="17" t="s">
        <v>86</v>
      </c>
      <c r="BK178" s="211">
        <f>ROUND(I178*H178,2)</f>
        <v>0</v>
      </c>
      <c r="BL178" s="17" t="s">
        <v>134</v>
      </c>
      <c r="BM178" s="210" t="s">
        <v>199</v>
      </c>
    </row>
    <row r="179" spans="1:47" s="2" customFormat="1" ht="19.5">
      <c r="A179" s="34"/>
      <c r="B179" s="35"/>
      <c r="C179" s="36"/>
      <c r="D179" s="212" t="s">
        <v>136</v>
      </c>
      <c r="E179" s="36"/>
      <c r="F179" s="213" t="s">
        <v>200</v>
      </c>
      <c r="G179" s="36"/>
      <c r="H179" s="36"/>
      <c r="I179" s="111"/>
      <c r="J179" s="36"/>
      <c r="K179" s="36"/>
      <c r="L179" s="39"/>
      <c r="M179" s="214"/>
      <c r="N179" s="215"/>
      <c r="O179" s="71"/>
      <c r="P179" s="71"/>
      <c r="Q179" s="71"/>
      <c r="R179" s="71"/>
      <c r="S179" s="71"/>
      <c r="T179" s="72"/>
      <c r="U179" s="34"/>
      <c r="V179" s="34"/>
      <c r="W179" s="34"/>
      <c r="X179" s="34"/>
      <c r="Y179" s="34"/>
      <c r="Z179" s="34"/>
      <c r="AA179" s="34"/>
      <c r="AB179" s="34"/>
      <c r="AC179" s="34"/>
      <c r="AD179" s="34"/>
      <c r="AE179" s="34"/>
      <c r="AT179" s="17" t="s">
        <v>136</v>
      </c>
      <c r="AU179" s="17" t="s">
        <v>88</v>
      </c>
    </row>
    <row r="180" spans="1:47" s="2" customFormat="1" ht="146.25">
      <c r="A180" s="34"/>
      <c r="B180" s="35"/>
      <c r="C180" s="36"/>
      <c r="D180" s="212" t="s">
        <v>138</v>
      </c>
      <c r="E180" s="36"/>
      <c r="F180" s="216" t="s">
        <v>201</v>
      </c>
      <c r="G180" s="36"/>
      <c r="H180" s="36"/>
      <c r="I180" s="111"/>
      <c r="J180" s="36"/>
      <c r="K180" s="36"/>
      <c r="L180" s="39"/>
      <c r="M180" s="214"/>
      <c r="N180" s="215"/>
      <c r="O180" s="71"/>
      <c r="P180" s="71"/>
      <c r="Q180" s="71"/>
      <c r="R180" s="71"/>
      <c r="S180" s="71"/>
      <c r="T180" s="72"/>
      <c r="U180" s="34"/>
      <c r="V180" s="34"/>
      <c r="W180" s="34"/>
      <c r="X180" s="34"/>
      <c r="Y180" s="34"/>
      <c r="Z180" s="34"/>
      <c r="AA180" s="34"/>
      <c r="AB180" s="34"/>
      <c r="AC180" s="34"/>
      <c r="AD180" s="34"/>
      <c r="AE180" s="34"/>
      <c r="AT180" s="17" t="s">
        <v>138</v>
      </c>
      <c r="AU180" s="17" t="s">
        <v>88</v>
      </c>
    </row>
    <row r="181" spans="2:51" s="13" customFormat="1" ht="11.25">
      <c r="B181" s="217"/>
      <c r="C181" s="218"/>
      <c r="D181" s="212" t="s">
        <v>140</v>
      </c>
      <c r="E181" s="219" t="s">
        <v>1</v>
      </c>
      <c r="F181" s="220" t="s">
        <v>202</v>
      </c>
      <c r="G181" s="218"/>
      <c r="H181" s="221">
        <v>19.714</v>
      </c>
      <c r="I181" s="222"/>
      <c r="J181" s="218"/>
      <c r="K181" s="218"/>
      <c r="L181" s="223"/>
      <c r="M181" s="224"/>
      <c r="N181" s="225"/>
      <c r="O181" s="225"/>
      <c r="P181" s="225"/>
      <c r="Q181" s="225"/>
      <c r="R181" s="225"/>
      <c r="S181" s="225"/>
      <c r="T181" s="226"/>
      <c r="AT181" s="227" t="s">
        <v>140</v>
      </c>
      <c r="AU181" s="227" t="s">
        <v>88</v>
      </c>
      <c r="AV181" s="13" t="s">
        <v>88</v>
      </c>
      <c r="AW181" s="13" t="s">
        <v>34</v>
      </c>
      <c r="AX181" s="13" t="s">
        <v>86</v>
      </c>
      <c r="AY181" s="227" t="s">
        <v>127</v>
      </c>
    </row>
    <row r="182" spans="1:65" s="2" customFormat="1" ht="16.5" customHeight="1">
      <c r="A182" s="34"/>
      <c r="B182" s="35"/>
      <c r="C182" s="199" t="s">
        <v>203</v>
      </c>
      <c r="D182" s="199" t="s">
        <v>129</v>
      </c>
      <c r="E182" s="200" t="s">
        <v>204</v>
      </c>
      <c r="F182" s="201" t="s">
        <v>205</v>
      </c>
      <c r="G182" s="202" t="s">
        <v>132</v>
      </c>
      <c r="H182" s="203">
        <v>18.714</v>
      </c>
      <c r="I182" s="204"/>
      <c r="J182" s="205">
        <f>ROUND(I182*H182,2)</f>
        <v>0</v>
      </c>
      <c r="K182" s="201" t="s">
        <v>133</v>
      </c>
      <c r="L182" s="39"/>
      <c r="M182" s="206" t="s">
        <v>1</v>
      </c>
      <c r="N182" s="207" t="s">
        <v>43</v>
      </c>
      <c r="O182" s="71"/>
      <c r="P182" s="208">
        <f>O182*H182</f>
        <v>0</v>
      </c>
      <c r="Q182" s="208">
        <v>0</v>
      </c>
      <c r="R182" s="208">
        <f>Q182*H182</f>
        <v>0</v>
      </c>
      <c r="S182" s="208">
        <v>0</v>
      </c>
      <c r="T182" s="209">
        <f>S182*H182</f>
        <v>0</v>
      </c>
      <c r="U182" s="34"/>
      <c r="V182" s="34"/>
      <c r="W182" s="34"/>
      <c r="X182" s="34"/>
      <c r="Y182" s="34"/>
      <c r="Z182" s="34"/>
      <c r="AA182" s="34"/>
      <c r="AB182" s="34"/>
      <c r="AC182" s="34"/>
      <c r="AD182" s="34"/>
      <c r="AE182" s="34"/>
      <c r="AR182" s="210" t="s">
        <v>134</v>
      </c>
      <c r="AT182" s="210" t="s">
        <v>129</v>
      </c>
      <c r="AU182" s="210" t="s">
        <v>88</v>
      </c>
      <c r="AY182" s="17" t="s">
        <v>127</v>
      </c>
      <c r="BE182" s="211">
        <f>IF(N182="základní",J182,0)</f>
        <v>0</v>
      </c>
      <c r="BF182" s="211">
        <f>IF(N182="snížená",J182,0)</f>
        <v>0</v>
      </c>
      <c r="BG182" s="211">
        <f>IF(N182="zákl. přenesená",J182,0)</f>
        <v>0</v>
      </c>
      <c r="BH182" s="211">
        <f>IF(N182="sníž. přenesená",J182,0)</f>
        <v>0</v>
      </c>
      <c r="BI182" s="211">
        <f>IF(N182="nulová",J182,0)</f>
        <v>0</v>
      </c>
      <c r="BJ182" s="17" t="s">
        <v>86</v>
      </c>
      <c r="BK182" s="211">
        <f>ROUND(I182*H182,2)</f>
        <v>0</v>
      </c>
      <c r="BL182" s="17" t="s">
        <v>134</v>
      </c>
      <c r="BM182" s="210" t="s">
        <v>206</v>
      </c>
    </row>
    <row r="183" spans="1:47" s="2" customFormat="1" ht="11.25">
      <c r="A183" s="34"/>
      <c r="B183" s="35"/>
      <c r="C183" s="36"/>
      <c r="D183" s="212" t="s">
        <v>136</v>
      </c>
      <c r="E183" s="36"/>
      <c r="F183" s="213" t="s">
        <v>207</v>
      </c>
      <c r="G183" s="36"/>
      <c r="H183" s="36"/>
      <c r="I183" s="111"/>
      <c r="J183" s="36"/>
      <c r="K183" s="36"/>
      <c r="L183" s="39"/>
      <c r="M183" s="214"/>
      <c r="N183" s="215"/>
      <c r="O183" s="71"/>
      <c r="P183" s="71"/>
      <c r="Q183" s="71"/>
      <c r="R183" s="71"/>
      <c r="S183" s="71"/>
      <c r="T183" s="72"/>
      <c r="U183" s="34"/>
      <c r="V183" s="34"/>
      <c r="W183" s="34"/>
      <c r="X183" s="34"/>
      <c r="Y183" s="34"/>
      <c r="Z183" s="34"/>
      <c r="AA183" s="34"/>
      <c r="AB183" s="34"/>
      <c r="AC183" s="34"/>
      <c r="AD183" s="34"/>
      <c r="AE183" s="34"/>
      <c r="AT183" s="17" t="s">
        <v>136</v>
      </c>
      <c r="AU183" s="17" t="s">
        <v>88</v>
      </c>
    </row>
    <row r="184" spans="1:47" s="2" customFormat="1" ht="282.75">
      <c r="A184" s="34"/>
      <c r="B184" s="35"/>
      <c r="C184" s="36"/>
      <c r="D184" s="212" t="s">
        <v>138</v>
      </c>
      <c r="E184" s="36"/>
      <c r="F184" s="216" t="s">
        <v>208</v>
      </c>
      <c r="G184" s="36"/>
      <c r="H184" s="36"/>
      <c r="I184" s="111"/>
      <c r="J184" s="36"/>
      <c r="K184" s="36"/>
      <c r="L184" s="39"/>
      <c r="M184" s="214"/>
      <c r="N184" s="215"/>
      <c r="O184" s="71"/>
      <c r="P184" s="71"/>
      <c r="Q184" s="71"/>
      <c r="R184" s="71"/>
      <c r="S184" s="71"/>
      <c r="T184" s="72"/>
      <c r="U184" s="34"/>
      <c r="V184" s="34"/>
      <c r="W184" s="34"/>
      <c r="X184" s="34"/>
      <c r="Y184" s="34"/>
      <c r="Z184" s="34"/>
      <c r="AA184" s="34"/>
      <c r="AB184" s="34"/>
      <c r="AC184" s="34"/>
      <c r="AD184" s="34"/>
      <c r="AE184" s="34"/>
      <c r="AT184" s="17" t="s">
        <v>138</v>
      </c>
      <c r="AU184" s="17" t="s">
        <v>88</v>
      </c>
    </row>
    <row r="185" spans="2:51" s="13" customFormat="1" ht="11.25">
      <c r="B185" s="217"/>
      <c r="C185" s="218"/>
      <c r="D185" s="212" t="s">
        <v>140</v>
      </c>
      <c r="E185" s="219" t="s">
        <v>1</v>
      </c>
      <c r="F185" s="220" t="s">
        <v>209</v>
      </c>
      <c r="G185" s="218"/>
      <c r="H185" s="221">
        <v>18.714</v>
      </c>
      <c r="I185" s="222"/>
      <c r="J185" s="218"/>
      <c r="K185" s="218"/>
      <c r="L185" s="223"/>
      <c r="M185" s="224"/>
      <c r="N185" s="225"/>
      <c r="O185" s="225"/>
      <c r="P185" s="225"/>
      <c r="Q185" s="225"/>
      <c r="R185" s="225"/>
      <c r="S185" s="225"/>
      <c r="T185" s="226"/>
      <c r="AT185" s="227" t="s">
        <v>140</v>
      </c>
      <c r="AU185" s="227" t="s">
        <v>88</v>
      </c>
      <c r="AV185" s="13" t="s">
        <v>88</v>
      </c>
      <c r="AW185" s="13" t="s">
        <v>34</v>
      </c>
      <c r="AX185" s="13" t="s">
        <v>78</v>
      </c>
      <c r="AY185" s="227" t="s">
        <v>127</v>
      </c>
    </row>
    <row r="186" spans="2:51" s="14" customFormat="1" ht="11.25">
      <c r="B186" s="228"/>
      <c r="C186" s="229"/>
      <c r="D186" s="212" t="s">
        <v>140</v>
      </c>
      <c r="E186" s="230" t="s">
        <v>1</v>
      </c>
      <c r="F186" s="231" t="s">
        <v>143</v>
      </c>
      <c r="G186" s="229"/>
      <c r="H186" s="232">
        <v>18.714</v>
      </c>
      <c r="I186" s="233"/>
      <c r="J186" s="229"/>
      <c r="K186" s="229"/>
      <c r="L186" s="234"/>
      <c r="M186" s="235"/>
      <c r="N186" s="236"/>
      <c r="O186" s="236"/>
      <c r="P186" s="236"/>
      <c r="Q186" s="236"/>
      <c r="R186" s="236"/>
      <c r="S186" s="236"/>
      <c r="T186" s="237"/>
      <c r="AT186" s="238" t="s">
        <v>140</v>
      </c>
      <c r="AU186" s="238" t="s">
        <v>88</v>
      </c>
      <c r="AV186" s="14" t="s">
        <v>134</v>
      </c>
      <c r="AW186" s="14" t="s">
        <v>34</v>
      </c>
      <c r="AX186" s="14" t="s">
        <v>86</v>
      </c>
      <c r="AY186" s="238" t="s">
        <v>127</v>
      </c>
    </row>
    <row r="187" spans="1:65" s="2" customFormat="1" ht="24" customHeight="1">
      <c r="A187" s="34"/>
      <c r="B187" s="35"/>
      <c r="C187" s="199" t="s">
        <v>210</v>
      </c>
      <c r="D187" s="199" t="s">
        <v>129</v>
      </c>
      <c r="E187" s="200" t="s">
        <v>211</v>
      </c>
      <c r="F187" s="201" t="s">
        <v>212</v>
      </c>
      <c r="G187" s="202" t="s">
        <v>213</v>
      </c>
      <c r="H187" s="203">
        <v>79.934</v>
      </c>
      <c r="I187" s="204"/>
      <c r="J187" s="205">
        <f>ROUND(I187*H187,2)</f>
        <v>0</v>
      </c>
      <c r="K187" s="201" t="s">
        <v>133</v>
      </c>
      <c r="L187" s="39"/>
      <c r="M187" s="206" t="s">
        <v>1</v>
      </c>
      <c r="N187" s="207" t="s">
        <v>43</v>
      </c>
      <c r="O187" s="71"/>
      <c r="P187" s="208">
        <f>O187*H187</f>
        <v>0</v>
      </c>
      <c r="Q187" s="208">
        <v>0</v>
      </c>
      <c r="R187" s="208">
        <f>Q187*H187</f>
        <v>0</v>
      </c>
      <c r="S187" s="208">
        <v>0</v>
      </c>
      <c r="T187" s="209">
        <f>S187*H187</f>
        <v>0</v>
      </c>
      <c r="U187" s="34"/>
      <c r="V187" s="34"/>
      <c r="W187" s="34"/>
      <c r="X187" s="34"/>
      <c r="Y187" s="34"/>
      <c r="Z187" s="34"/>
      <c r="AA187" s="34"/>
      <c r="AB187" s="34"/>
      <c r="AC187" s="34"/>
      <c r="AD187" s="34"/>
      <c r="AE187" s="34"/>
      <c r="AR187" s="210" t="s">
        <v>134</v>
      </c>
      <c r="AT187" s="210" t="s">
        <v>129</v>
      </c>
      <c r="AU187" s="210" t="s">
        <v>88</v>
      </c>
      <c r="AY187" s="17" t="s">
        <v>127</v>
      </c>
      <c r="BE187" s="211">
        <f>IF(N187="základní",J187,0)</f>
        <v>0</v>
      </c>
      <c r="BF187" s="211">
        <f>IF(N187="snížená",J187,0)</f>
        <v>0</v>
      </c>
      <c r="BG187" s="211">
        <f>IF(N187="zákl. přenesená",J187,0)</f>
        <v>0</v>
      </c>
      <c r="BH187" s="211">
        <f>IF(N187="sníž. přenesená",J187,0)</f>
        <v>0</v>
      </c>
      <c r="BI187" s="211">
        <f>IF(N187="nulová",J187,0)</f>
        <v>0</v>
      </c>
      <c r="BJ187" s="17" t="s">
        <v>86</v>
      </c>
      <c r="BK187" s="211">
        <f>ROUND(I187*H187,2)</f>
        <v>0</v>
      </c>
      <c r="BL187" s="17" t="s">
        <v>134</v>
      </c>
      <c r="BM187" s="210" t="s">
        <v>214</v>
      </c>
    </row>
    <row r="188" spans="1:47" s="2" customFormat="1" ht="29.25">
      <c r="A188" s="34"/>
      <c r="B188" s="35"/>
      <c r="C188" s="36"/>
      <c r="D188" s="212" t="s">
        <v>136</v>
      </c>
      <c r="E188" s="36"/>
      <c r="F188" s="213" t="s">
        <v>215</v>
      </c>
      <c r="G188" s="36"/>
      <c r="H188" s="36"/>
      <c r="I188" s="111"/>
      <c r="J188" s="36"/>
      <c r="K188" s="36"/>
      <c r="L188" s="39"/>
      <c r="M188" s="214"/>
      <c r="N188" s="215"/>
      <c r="O188" s="71"/>
      <c r="P188" s="71"/>
      <c r="Q188" s="71"/>
      <c r="R188" s="71"/>
      <c r="S188" s="71"/>
      <c r="T188" s="72"/>
      <c r="U188" s="34"/>
      <c r="V188" s="34"/>
      <c r="W188" s="34"/>
      <c r="X188" s="34"/>
      <c r="Y188" s="34"/>
      <c r="Z188" s="34"/>
      <c r="AA188" s="34"/>
      <c r="AB188" s="34"/>
      <c r="AC188" s="34"/>
      <c r="AD188" s="34"/>
      <c r="AE188" s="34"/>
      <c r="AT188" s="17" t="s">
        <v>136</v>
      </c>
      <c r="AU188" s="17" t="s">
        <v>88</v>
      </c>
    </row>
    <row r="189" spans="1:47" s="2" customFormat="1" ht="29.25">
      <c r="A189" s="34"/>
      <c r="B189" s="35"/>
      <c r="C189" s="36"/>
      <c r="D189" s="212" t="s">
        <v>138</v>
      </c>
      <c r="E189" s="36"/>
      <c r="F189" s="216" t="s">
        <v>216</v>
      </c>
      <c r="G189" s="36"/>
      <c r="H189" s="36"/>
      <c r="I189" s="111"/>
      <c r="J189" s="36"/>
      <c r="K189" s="36"/>
      <c r="L189" s="39"/>
      <c r="M189" s="214"/>
      <c r="N189" s="215"/>
      <c r="O189" s="71"/>
      <c r="P189" s="71"/>
      <c r="Q189" s="71"/>
      <c r="R189" s="71"/>
      <c r="S189" s="71"/>
      <c r="T189" s="72"/>
      <c r="U189" s="34"/>
      <c r="V189" s="34"/>
      <c r="W189" s="34"/>
      <c r="X189" s="34"/>
      <c r="Y189" s="34"/>
      <c r="Z189" s="34"/>
      <c r="AA189" s="34"/>
      <c r="AB189" s="34"/>
      <c r="AC189" s="34"/>
      <c r="AD189" s="34"/>
      <c r="AE189" s="34"/>
      <c r="AT189" s="17" t="s">
        <v>138</v>
      </c>
      <c r="AU189" s="17" t="s">
        <v>88</v>
      </c>
    </row>
    <row r="190" spans="2:51" s="13" customFormat="1" ht="11.25">
      <c r="B190" s="217"/>
      <c r="C190" s="218"/>
      <c r="D190" s="212" t="s">
        <v>140</v>
      </c>
      <c r="E190" s="219" t="s">
        <v>1</v>
      </c>
      <c r="F190" s="220" t="s">
        <v>217</v>
      </c>
      <c r="G190" s="218"/>
      <c r="H190" s="221">
        <v>44.408</v>
      </c>
      <c r="I190" s="222"/>
      <c r="J190" s="218"/>
      <c r="K190" s="218"/>
      <c r="L190" s="223"/>
      <c r="M190" s="224"/>
      <c r="N190" s="225"/>
      <c r="O190" s="225"/>
      <c r="P190" s="225"/>
      <c r="Q190" s="225"/>
      <c r="R190" s="225"/>
      <c r="S190" s="225"/>
      <c r="T190" s="226"/>
      <c r="AT190" s="227" t="s">
        <v>140</v>
      </c>
      <c r="AU190" s="227" t="s">
        <v>88</v>
      </c>
      <c r="AV190" s="13" t="s">
        <v>88</v>
      </c>
      <c r="AW190" s="13" t="s">
        <v>34</v>
      </c>
      <c r="AX190" s="13" t="s">
        <v>86</v>
      </c>
      <c r="AY190" s="227" t="s">
        <v>127</v>
      </c>
    </row>
    <row r="191" spans="2:51" s="13" customFormat="1" ht="11.25">
      <c r="B191" s="217"/>
      <c r="C191" s="218"/>
      <c r="D191" s="212" t="s">
        <v>140</v>
      </c>
      <c r="E191" s="218"/>
      <c r="F191" s="220" t="s">
        <v>218</v>
      </c>
      <c r="G191" s="218"/>
      <c r="H191" s="221">
        <v>79.934</v>
      </c>
      <c r="I191" s="222"/>
      <c r="J191" s="218"/>
      <c r="K191" s="218"/>
      <c r="L191" s="223"/>
      <c r="M191" s="224"/>
      <c r="N191" s="225"/>
      <c r="O191" s="225"/>
      <c r="P191" s="225"/>
      <c r="Q191" s="225"/>
      <c r="R191" s="225"/>
      <c r="S191" s="225"/>
      <c r="T191" s="226"/>
      <c r="AT191" s="227" t="s">
        <v>140</v>
      </c>
      <c r="AU191" s="227" t="s">
        <v>88</v>
      </c>
      <c r="AV191" s="13" t="s">
        <v>88</v>
      </c>
      <c r="AW191" s="13" t="s">
        <v>4</v>
      </c>
      <c r="AX191" s="13" t="s">
        <v>86</v>
      </c>
      <c r="AY191" s="227" t="s">
        <v>127</v>
      </c>
    </row>
    <row r="192" spans="1:65" s="2" customFormat="1" ht="24" customHeight="1">
      <c r="A192" s="34"/>
      <c r="B192" s="35"/>
      <c r="C192" s="199" t="s">
        <v>219</v>
      </c>
      <c r="D192" s="199" t="s">
        <v>129</v>
      </c>
      <c r="E192" s="200" t="s">
        <v>220</v>
      </c>
      <c r="F192" s="201" t="s">
        <v>221</v>
      </c>
      <c r="G192" s="202" t="s">
        <v>132</v>
      </c>
      <c r="H192" s="203">
        <v>5.601</v>
      </c>
      <c r="I192" s="204"/>
      <c r="J192" s="205">
        <f>ROUND(I192*H192,2)</f>
        <v>0</v>
      </c>
      <c r="K192" s="201" t="s">
        <v>133</v>
      </c>
      <c r="L192" s="39"/>
      <c r="M192" s="206" t="s">
        <v>1</v>
      </c>
      <c r="N192" s="207" t="s">
        <v>43</v>
      </c>
      <c r="O192" s="71"/>
      <c r="P192" s="208">
        <f>O192*H192</f>
        <v>0</v>
      </c>
      <c r="Q192" s="208">
        <v>0</v>
      </c>
      <c r="R192" s="208">
        <f>Q192*H192</f>
        <v>0</v>
      </c>
      <c r="S192" s="208">
        <v>0</v>
      </c>
      <c r="T192" s="209">
        <f>S192*H192</f>
        <v>0</v>
      </c>
      <c r="U192" s="34"/>
      <c r="V192" s="34"/>
      <c r="W192" s="34"/>
      <c r="X192" s="34"/>
      <c r="Y192" s="34"/>
      <c r="Z192" s="34"/>
      <c r="AA192" s="34"/>
      <c r="AB192" s="34"/>
      <c r="AC192" s="34"/>
      <c r="AD192" s="34"/>
      <c r="AE192" s="34"/>
      <c r="AR192" s="210" t="s">
        <v>134</v>
      </c>
      <c r="AT192" s="210" t="s">
        <v>129</v>
      </c>
      <c r="AU192" s="210" t="s">
        <v>88</v>
      </c>
      <c r="AY192" s="17" t="s">
        <v>127</v>
      </c>
      <c r="BE192" s="211">
        <f>IF(N192="základní",J192,0)</f>
        <v>0</v>
      </c>
      <c r="BF192" s="211">
        <f>IF(N192="snížená",J192,0)</f>
        <v>0</v>
      </c>
      <c r="BG192" s="211">
        <f>IF(N192="zákl. přenesená",J192,0)</f>
        <v>0</v>
      </c>
      <c r="BH192" s="211">
        <f>IF(N192="sníž. přenesená",J192,0)</f>
        <v>0</v>
      </c>
      <c r="BI192" s="211">
        <f>IF(N192="nulová",J192,0)</f>
        <v>0</v>
      </c>
      <c r="BJ192" s="17" t="s">
        <v>86</v>
      </c>
      <c r="BK192" s="211">
        <f>ROUND(I192*H192,2)</f>
        <v>0</v>
      </c>
      <c r="BL192" s="17" t="s">
        <v>134</v>
      </c>
      <c r="BM192" s="210" t="s">
        <v>222</v>
      </c>
    </row>
    <row r="193" spans="1:47" s="2" customFormat="1" ht="29.25">
      <c r="A193" s="34"/>
      <c r="B193" s="35"/>
      <c r="C193" s="36"/>
      <c r="D193" s="212" t="s">
        <v>136</v>
      </c>
      <c r="E193" s="36"/>
      <c r="F193" s="213" t="s">
        <v>223</v>
      </c>
      <c r="G193" s="36"/>
      <c r="H193" s="36"/>
      <c r="I193" s="111"/>
      <c r="J193" s="36"/>
      <c r="K193" s="36"/>
      <c r="L193" s="39"/>
      <c r="M193" s="214"/>
      <c r="N193" s="215"/>
      <c r="O193" s="71"/>
      <c r="P193" s="71"/>
      <c r="Q193" s="71"/>
      <c r="R193" s="71"/>
      <c r="S193" s="71"/>
      <c r="T193" s="72"/>
      <c r="U193" s="34"/>
      <c r="V193" s="34"/>
      <c r="W193" s="34"/>
      <c r="X193" s="34"/>
      <c r="Y193" s="34"/>
      <c r="Z193" s="34"/>
      <c r="AA193" s="34"/>
      <c r="AB193" s="34"/>
      <c r="AC193" s="34"/>
      <c r="AD193" s="34"/>
      <c r="AE193" s="34"/>
      <c r="AT193" s="17" t="s">
        <v>136</v>
      </c>
      <c r="AU193" s="17" t="s">
        <v>88</v>
      </c>
    </row>
    <row r="194" spans="1:47" s="2" customFormat="1" ht="409.5">
      <c r="A194" s="34"/>
      <c r="B194" s="35"/>
      <c r="C194" s="36"/>
      <c r="D194" s="212" t="s">
        <v>138</v>
      </c>
      <c r="E194" s="36"/>
      <c r="F194" s="249" t="s">
        <v>224</v>
      </c>
      <c r="G194" s="36"/>
      <c r="H194" s="36"/>
      <c r="I194" s="111"/>
      <c r="J194" s="36"/>
      <c r="K194" s="36"/>
      <c r="L194" s="39"/>
      <c r="M194" s="214"/>
      <c r="N194" s="215"/>
      <c r="O194" s="71"/>
      <c r="P194" s="71"/>
      <c r="Q194" s="71"/>
      <c r="R194" s="71"/>
      <c r="S194" s="71"/>
      <c r="T194" s="72"/>
      <c r="U194" s="34"/>
      <c r="V194" s="34"/>
      <c r="W194" s="34"/>
      <c r="X194" s="34"/>
      <c r="Y194" s="34"/>
      <c r="Z194" s="34"/>
      <c r="AA194" s="34"/>
      <c r="AB194" s="34"/>
      <c r="AC194" s="34"/>
      <c r="AD194" s="34"/>
      <c r="AE194" s="34"/>
      <c r="AT194" s="17" t="s">
        <v>138</v>
      </c>
      <c r="AU194" s="17" t="s">
        <v>88</v>
      </c>
    </row>
    <row r="195" spans="2:51" s="15" customFormat="1" ht="11.25">
      <c r="B195" s="239"/>
      <c r="C195" s="240"/>
      <c r="D195" s="212" t="s">
        <v>140</v>
      </c>
      <c r="E195" s="241" t="s">
        <v>1</v>
      </c>
      <c r="F195" s="242" t="s">
        <v>225</v>
      </c>
      <c r="G195" s="240"/>
      <c r="H195" s="241" t="s">
        <v>1</v>
      </c>
      <c r="I195" s="243"/>
      <c r="J195" s="240"/>
      <c r="K195" s="240"/>
      <c r="L195" s="244"/>
      <c r="M195" s="245"/>
      <c r="N195" s="246"/>
      <c r="O195" s="246"/>
      <c r="P195" s="246"/>
      <c r="Q195" s="246"/>
      <c r="R195" s="246"/>
      <c r="S195" s="246"/>
      <c r="T195" s="247"/>
      <c r="AT195" s="248" t="s">
        <v>140</v>
      </c>
      <c r="AU195" s="248" t="s">
        <v>88</v>
      </c>
      <c r="AV195" s="15" t="s">
        <v>86</v>
      </c>
      <c r="AW195" s="15" t="s">
        <v>34</v>
      </c>
      <c r="AX195" s="15" t="s">
        <v>78</v>
      </c>
      <c r="AY195" s="248" t="s">
        <v>127</v>
      </c>
    </row>
    <row r="196" spans="2:51" s="13" customFormat="1" ht="11.25">
      <c r="B196" s="217"/>
      <c r="C196" s="218"/>
      <c r="D196" s="212" t="s">
        <v>140</v>
      </c>
      <c r="E196" s="219" t="s">
        <v>1</v>
      </c>
      <c r="F196" s="220" t="s">
        <v>226</v>
      </c>
      <c r="G196" s="218"/>
      <c r="H196" s="221">
        <v>1</v>
      </c>
      <c r="I196" s="222"/>
      <c r="J196" s="218"/>
      <c r="K196" s="218"/>
      <c r="L196" s="223"/>
      <c r="M196" s="224"/>
      <c r="N196" s="225"/>
      <c r="O196" s="225"/>
      <c r="P196" s="225"/>
      <c r="Q196" s="225"/>
      <c r="R196" s="225"/>
      <c r="S196" s="225"/>
      <c r="T196" s="226"/>
      <c r="AT196" s="227" t="s">
        <v>140</v>
      </c>
      <c r="AU196" s="227" t="s">
        <v>88</v>
      </c>
      <c r="AV196" s="13" t="s">
        <v>88</v>
      </c>
      <c r="AW196" s="13" t="s">
        <v>34</v>
      </c>
      <c r="AX196" s="13" t="s">
        <v>78</v>
      </c>
      <c r="AY196" s="227" t="s">
        <v>127</v>
      </c>
    </row>
    <row r="197" spans="2:51" s="15" customFormat="1" ht="11.25">
      <c r="B197" s="239"/>
      <c r="C197" s="240"/>
      <c r="D197" s="212" t="s">
        <v>140</v>
      </c>
      <c r="E197" s="241" t="s">
        <v>1</v>
      </c>
      <c r="F197" s="242" t="s">
        <v>227</v>
      </c>
      <c r="G197" s="240"/>
      <c r="H197" s="241" t="s">
        <v>1</v>
      </c>
      <c r="I197" s="243"/>
      <c r="J197" s="240"/>
      <c r="K197" s="240"/>
      <c r="L197" s="244"/>
      <c r="M197" s="245"/>
      <c r="N197" s="246"/>
      <c r="O197" s="246"/>
      <c r="P197" s="246"/>
      <c r="Q197" s="246"/>
      <c r="R197" s="246"/>
      <c r="S197" s="246"/>
      <c r="T197" s="247"/>
      <c r="AT197" s="248" t="s">
        <v>140</v>
      </c>
      <c r="AU197" s="248" t="s">
        <v>88</v>
      </c>
      <c r="AV197" s="15" t="s">
        <v>86</v>
      </c>
      <c r="AW197" s="15" t="s">
        <v>34</v>
      </c>
      <c r="AX197" s="15" t="s">
        <v>78</v>
      </c>
      <c r="AY197" s="248" t="s">
        <v>127</v>
      </c>
    </row>
    <row r="198" spans="2:51" s="13" customFormat="1" ht="11.25">
      <c r="B198" s="217"/>
      <c r="C198" s="218"/>
      <c r="D198" s="212" t="s">
        <v>140</v>
      </c>
      <c r="E198" s="219" t="s">
        <v>1</v>
      </c>
      <c r="F198" s="220" t="s">
        <v>228</v>
      </c>
      <c r="G198" s="218"/>
      <c r="H198" s="221">
        <v>2.16</v>
      </c>
      <c r="I198" s="222"/>
      <c r="J198" s="218"/>
      <c r="K198" s="218"/>
      <c r="L198" s="223"/>
      <c r="M198" s="224"/>
      <c r="N198" s="225"/>
      <c r="O198" s="225"/>
      <c r="P198" s="225"/>
      <c r="Q198" s="225"/>
      <c r="R198" s="225"/>
      <c r="S198" s="225"/>
      <c r="T198" s="226"/>
      <c r="AT198" s="227" t="s">
        <v>140</v>
      </c>
      <c r="AU198" s="227" t="s">
        <v>88</v>
      </c>
      <c r="AV198" s="13" t="s">
        <v>88</v>
      </c>
      <c r="AW198" s="13" t="s">
        <v>34</v>
      </c>
      <c r="AX198" s="13" t="s">
        <v>78</v>
      </c>
      <c r="AY198" s="227" t="s">
        <v>127</v>
      </c>
    </row>
    <row r="199" spans="2:51" s="15" customFormat="1" ht="11.25">
      <c r="B199" s="239"/>
      <c r="C199" s="240"/>
      <c r="D199" s="212" t="s">
        <v>140</v>
      </c>
      <c r="E199" s="241" t="s">
        <v>1</v>
      </c>
      <c r="F199" s="242" t="s">
        <v>229</v>
      </c>
      <c r="G199" s="240"/>
      <c r="H199" s="241" t="s">
        <v>1</v>
      </c>
      <c r="I199" s="243"/>
      <c r="J199" s="240"/>
      <c r="K199" s="240"/>
      <c r="L199" s="244"/>
      <c r="M199" s="245"/>
      <c r="N199" s="246"/>
      <c r="O199" s="246"/>
      <c r="P199" s="246"/>
      <c r="Q199" s="246"/>
      <c r="R199" s="246"/>
      <c r="S199" s="246"/>
      <c r="T199" s="247"/>
      <c r="AT199" s="248" t="s">
        <v>140</v>
      </c>
      <c r="AU199" s="248" t="s">
        <v>88</v>
      </c>
      <c r="AV199" s="15" t="s">
        <v>86</v>
      </c>
      <c r="AW199" s="15" t="s">
        <v>34</v>
      </c>
      <c r="AX199" s="15" t="s">
        <v>78</v>
      </c>
      <c r="AY199" s="248" t="s">
        <v>127</v>
      </c>
    </row>
    <row r="200" spans="2:51" s="13" customFormat="1" ht="11.25">
      <c r="B200" s="217"/>
      <c r="C200" s="218"/>
      <c r="D200" s="212" t="s">
        <v>140</v>
      </c>
      <c r="E200" s="219" t="s">
        <v>1</v>
      </c>
      <c r="F200" s="220" t="s">
        <v>230</v>
      </c>
      <c r="G200" s="218"/>
      <c r="H200" s="221">
        <v>2.441</v>
      </c>
      <c r="I200" s="222"/>
      <c r="J200" s="218"/>
      <c r="K200" s="218"/>
      <c r="L200" s="223"/>
      <c r="M200" s="224"/>
      <c r="N200" s="225"/>
      <c r="O200" s="225"/>
      <c r="P200" s="225"/>
      <c r="Q200" s="225"/>
      <c r="R200" s="225"/>
      <c r="S200" s="225"/>
      <c r="T200" s="226"/>
      <c r="AT200" s="227" t="s">
        <v>140</v>
      </c>
      <c r="AU200" s="227" t="s">
        <v>88</v>
      </c>
      <c r="AV200" s="13" t="s">
        <v>88</v>
      </c>
      <c r="AW200" s="13" t="s">
        <v>34</v>
      </c>
      <c r="AX200" s="13" t="s">
        <v>78</v>
      </c>
      <c r="AY200" s="227" t="s">
        <v>127</v>
      </c>
    </row>
    <row r="201" spans="2:51" s="14" customFormat="1" ht="11.25">
      <c r="B201" s="228"/>
      <c r="C201" s="229"/>
      <c r="D201" s="212" t="s">
        <v>140</v>
      </c>
      <c r="E201" s="230" t="s">
        <v>1</v>
      </c>
      <c r="F201" s="231" t="s">
        <v>143</v>
      </c>
      <c r="G201" s="229"/>
      <c r="H201" s="232">
        <v>5.601</v>
      </c>
      <c r="I201" s="233"/>
      <c r="J201" s="229"/>
      <c r="K201" s="229"/>
      <c r="L201" s="234"/>
      <c r="M201" s="235"/>
      <c r="N201" s="236"/>
      <c r="O201" s="236"/>
      <c r="P201" s="236"/>
      <c r="Q201" s="236"/>
      <c r="R201" s="236"/>
      <c r="S201" s="236"/>
      <c r="T201" s="237"/>
      <c r="AT201" s="238" t="s">
        <v>140</v>
      </c>
      <c r="AU201" s="238" t="s">
        <v>88</v>
      </c>
      <c r="AV201" s="14" t="s">
        <v>134</v>
      </c>
      <c r="AW201" s="14" t="s">
        <v>34</v>
      </c>
      <c r="AX201" s="14" t="s">
        <v>86</v>
      </c>
      <c r="AY201" s="238" t="s">
        <v>127</v>
      </c>
    </row>
    <row r="202" spans="1:65" s="2" customFormat="1" ht="24" customHeight="1">
      <c r="A202" s="34"/>
      <c r="B202" s="35"/>
      <c r="C202" s="199" t="s">
        <v>231</v>
      </c>
      <c r="D202" s="199" t="s">
        <v>129</v>
      </c>
      <c r="E202" s="200" t="s">
        <v>232</v>
      </c>
      <c r="F202" s="201" t="s">
        <v>233</v>
      </c>
      <c r="G202" s="202" t="s">
        <v>132</v>
      </c>
      <c r="H202" s="203">
        <v>1.153</v>
      </c>
      <c r="I202" s="204"/>
      <c r="J202" s="205">
        <f>ROUND(I202*H202,2)</f>
        <v>0</v>
      </c>
      <c r="K202" s="201" t="s">
        <v>133</v>
      </c>
      <c r="L202" s="39"/>
      <c r="M202" s="206" t="s">
        <v>1</v>
      </c>
      <c r="N202" s="207" t="s">
        <v>43</v>
      </c>
      <c r="O202" s="71"/>
      <c r="P202" s="208">
        <f>O202*H202</f>
        <v>0</v>
      </c>
      <c r="Q202" s="208">
        <v>0</v>
      </c>
      <c r="R202" s="208">
        <f>Q202*H202</f>
        <v>0</v>
      </c>
      <c r="S202" s="208">
        <v>0</v>
      </c>
      <c r="T202" s="209">
        <f>S202*H202</f>
        <v>0</v>
      </c>
      <c r="U202" s="34"/>
      <c r="V202" s="34"/>
      <c r="W202" s="34"/>
      <c r="X202" s="34"/>
      <c r="Y202" s="34"/>
      <c r="Z202" s="34"/>
      <c r="AA202" s="34"/>
      <c r="AB202" s="34"/>
      <c r="AC202" s="34"/>
      <c r="AD202" s="34"/>
      <c r="AE202" s="34"/>
      <c r="AR202" s="210" t="s">
        <v>134</v>
      </c>
      <c r="AT202" s="210" t="s">
        <v>129</v>
      </c>
      <c r="AU202" s="210" t="s">
        <v>88</v>
      </c>
      <c r="AY202" s="17" t="s">
        <v>127</v>
      </c>
      <c r="BE202" s="211">
        <f>IF(N202="základní",J202,0)</f>
        <v>0</v>
      </c>
      <c r="BF202" s="211">
        <f>IF(N202="snížená",J202,0)</f>
        <v>0</v>
      </c>
      <c r="BG202" s="211">
        <f>IF(N202="zákl. přenesená",J202,0)</f>
        <v>0</v>
      </c>
      <c r="BH202" s="211">
        <f>IF(N202="sníž. přenesená",J202,0)</f>
        <v>0</v>
      </c>
      <c r="BI202" s="211">
        <f>IF(N202="nulová",J202,0)</f>
        <v>0</v>
      </c>
      <c r="BJ202" s="17" t="s">
        <v>86</v>
      </c>
      <c r="BK202" s="211">
        <f>ROUND(I202*H202,2)</f>
        <v>0</v>
      </c>
      <c r="BL202" s="17" t="s">
        <v>134</v>
      </c>
      <c r="BM202" s="210" t="s">
        <v>234</v>
      </c>
    </row>
    <row r="203" spans="1:47" s="2" customFormat="1" ht="39">
      <c r="A203" s="34"/>
      <c r="B203" s="35"/>
      <c r="C203" s="36"/>
      <c r="D203" s="212" t="s">
        <v>136</v>
      </c>
      <c r="E203" s="36"/>
      <c r="F203" s="213" t="s">
        <v>235</v>
      </c>
      <c r="G203" s="36"/>
      <c r="H203" s="36"/>
      <c r="I203" s="111"/>
      <c r="J203" s="36"/>
      <c r="K203" s="36"/>
      <c r="L203" s="39"/>
      <c r="M203" s="214"/>
      <c r="N203" s="215"/>
      <c r="O203" s="71"/>
      <c r="P203" s="71"/>
      <c r="Q203" s="71"/>
      <c r="R203" s="71"/>
      <c r="S203" s="71"/>
      <c r="T203" s="72"/>
      <c r="U203" s="34"/>
      <c r="V203" s="34"/>
      <c r="W203" s="34"/>
      <c r="X203" s="34"/>
      <c r="Y203" s="34"/>
      <c r="Z203" s="34"/>
      <c r="AA203" s="34"/>
      <c r="AB203" s="34"/>
      <c r="AC203" s="34"/>
      <c r="AD203" s="34"/>
      <c r="AE203" s="34"/>
      <c r="AT203" s="17" t="s">
        <v>136</v>
      </c>
      <c r="AU203" s="17" t="s">
        <v>88</v>
      </c>
    </row>
    <row r="204" spans="1:47" s="2" customFormat="1" ht="107.25">
      <c r="A204" s="34"/>
      <c r="B204" s="35"/>
      <c r="C204" s="36"/>
      <c r="D204" s="212" t="s">
        <v>138</v>
      </c>
      <c r="E204" s="36"/>
      <c r="F204" s="216" t="s">
        <v>236</v>
      </c>
      <c r="G204" s="36"/>
      <c r="H204" s="36"/>
      <c r="I204" s="111"/>
      <c r="J204" s="36"/>
      <c r="K204" s="36"/>
      <c r="L204" s="39"/>
      <c r="M204" s="214"/>
      <c r="N204" s="215"/>
      <c r="O204" s="71"/>
      <c r="P204" s="71"/>
      <c r="Q204" s="71"/>
      <c r="R204" s="71"/>
      <c r="S204" s="71"/>
      <c r="T204" s="72"/>
      <c r="U204" s="34"/>
      <c r="V204" s="34"/>
      <c r="W204" s="34"/>
      <c r="X204" s="34"/>
      <c r="Y204" s="34"/>
      <c r="Z204" s="34"/>
      <c r="AA204" s="34"/>
      <c r="AB204" s="34"/>
      <c r="AC204" s="34"/>
      <c r="AD204" s="34"/>
      <c r="AE204" s="34"/>
      <c r="AT204" s="17" t="s">
        <v>138</v>
      </c>
      <c r="AU204" s="17" t="s">
        <v>88</v>
      </c>
    </row>
    <row r="205" spans="2:51" s="13" customFormat="1" ht="11.25">
      <c r="B205" s="217"/>
      <c r="C205" s="218"/>
      <c r="D205" s="212" t="s">
        <v>140</v>
      </c>
      <c r="E205" s="219" t="s">
        <v>1</v>
      </c>
      <c r="F205" s="220" t="s">
        <v>237</v>
      </c>
      <c r="G205" s="218"/>
      <c r="H205" s="221">
        <v>1.153</v>
      </c>
      <c r="I205" s="222"/>
      <c r="J205" s="218"/>
      <c r="K205" s="218"/>
      <c r="L205" s="223"/>
      <c r="M205" s="224"/>
      <c r="N205" s="225"/>
      <c r="O205" s="225"/>
      <c r="P205" s="225"/>
      <c r="Q205" s="225"/>
      <c r="R205" s="225"/>
      <c r="S205" s="225"/>
      <c r="T205" s="226"/>
      <c r="AT205" s="227" t="s">
        <v>140</v>
      </c>
      <c r="AU205" s="227" t="s">
        <v>88</v>
      </c>
      <c r="AV205" s="13" t="s">
        <v>88</v>
      </c>
      <c r="AW205" s="13" t="s">
        <v>34</v>
      </c>
      <c r="AX205" s="13" t="s">
        <v>86</v>
      </c>
      <c r="AY205" s="227" t="s">
        <v>127</v>
      </c>
    </row>
    <row r="206" spans="1:65" s="2" customFormat="1" ht="16.5" customHeight="1">
      <c r="A206" s="34"/>
      <c r="B206" s="35"/>
      <c r="C206" s="250" t="s">
        <v>8</v>
      </c>
      <c r="D206" s="250" t="s">
        <v>238</v>
      </c>
      <c r="E206" s="251" t="s">
        <v>239</v>
      </c>
      <c r="F206" s="252" t="s">
        <v>240</v>
      </c>
      <c r="G206" s="253" t="s">
        <v>213</v>
      </c>
      <c r="H206" s="254">
        <v>6.626</v>
      </c>
      <c r="I206" s="255"/>
      <c r="J206" s="256">
        <f>ROUND(I206*H206,2)</f>
        <v>0</v>
      </c>
      <c r="K206" s="252" t="s">
        <v>133</v>
      </c>
      <c r="L206" s="257"/>
      <c r="M206" s="258" t="s">
        <v>1</v>
      </c>
      <c r="N206" s="259" t="s">
        <v>43</v>
      </c>
      <c r="O206" s="71"/>
      <c r="P206" s="208">
        <f>O206*H206</f>
        <v>0</v>
      </c>
      <c r="Q206" s="208">
        <v>1</v>
      </c>
      <c r="R206" s="208">
        <f>Q206*H206</f>
        <v>6.626</v>
      </c>
      <c r="S206" s="208">
        <v>0</v>
      </c>
      <c r="T206" s="209">
        <f>S206*H206</f>
        <v>0</v>
      </c>
      <c r="U206" s="34"/>
      <c r="V206" s="34"/>
      <c r="W206" s="34"/>
      <c r="X206" s="34"/>
      <c r="Y206" s="34"/>
      <c r="Z206" s="34"/>
      <c r="AA206" s="34"/>
      <c r="AB206" s="34"/>
      <c r="AC206" s="34"/>
      <c r="AD206" s="34"/>
      <c r="AE206" s="34"/>
      <c r="AR206" s="210" t="s">
        <v>182</v>
      </c>
      <c r="AT206" s="210" t="s">
        <v>238</v>
      </c>
      <c r="AU206" s="210" t="s">
        <v>88</v>
      </c>
      <c r="AY206" s="17" t="s">
        <v>127</v>
      </c>
      <c r="BE206" s="211">
        <f>IF(N206="základní",J206,0)</f>
        <v>0</v>
      </c>
      <c r="BF206" s="211">
        <f>IF(N206="snížená",J206,0)</f>
        <v>0</v>
      </c>
      <c r="BG206" s="211">
        <f>IF(N206="zákl. přenesená",J206,0)</f>
        <v>0</v>
      </c>
      <c r="BH206" s="211">
        <f>IF(N206="sníž. přenesená",J206,0)</f>
        <v>0</v>
      </c>
      <c r="BI206" s="211">
        <f>IF(N206="nulová",J206,0)</f>
        <v>0</v>
      </c>
      <c r="BJ206" s="17" t="s">
        <v>86</v>
      </c>
      <c r="BK206" s="211">
        <f>ROUND(I206*H206,2)</f>
        <v>0</v>
      </c>
      <c r="BL206" s="17" t="s">
        <v>134</v>
      </c>
      <c r="BM206" s="210" t="s">
        <v>241</v>
      </c>
    </row>
    <row r="207" spans="1:47" s="2" customFormat="1" ht="11.25">
      <c r="A207" s="34"/>
      <c r="B207" s="35"/>
      <c r="C207" s="36"/>
      <c r="D207" s="212" t="s">
        <v>136</v>
      </c>
      <c r="E207" s="36"/>
      <c r="F207" s="213" t="s">
        <v>240</v>
      </c>
      <c r="G207" s="36"/>
      <c r="H207" s="36"/>
      <c r="I207" s="111"/>
      <c r="J207" s="36"/>
      <c r="K207" s="36"/>
      <c r="L207" s="39"/>
      <c r="M207" s="214"/>
      <c r="N207" s="215"/>
      <c r="O207" s="71"/>
      <c r="P207" s="71"/>
      <c r="Q207" s="71"/>
      <c r="R207" s="71"/>
      <c r="S207" s="71"/>
      <c r="T207" s="72"/>
      <c r="U207" s="34"/>
      <c r="V207" s="34"/>
      <c r="W207" s="34"/>
      <c r="X207" s="34"/>
      <c r="Y207" s="34"/>
      <c r="Z207" s="34"/>
      <c r="AA207" s="34"/>
      <c r="AB207" s="34"/>
      <c r="AC207" s="34"/>
      <c r="AD207" s="34"/>
      <c r="AE207" s="34"/>
      <c r="AT207" s="17" t="s">
        <v>136</v>
      </c>
      <c r="AU207" s="17" t="s">
        <v>88</v>
      </c>
    </row>
    <row r="208" spans="2:51" s="13" customFormat="1" ht="11.25">
      <c r="B208" s="217"/>
      <c r="C208" s="218"/>
      <c r="D208" s="212" t="s">
        <v>140</v>
      </c>
      <c r="E208" s="219" t="s">
        <v>1</v>
      </c>
      <c r="F208" s="220" t="s">
        <v>242</v>
      </c>
      <c r="G208" s="218"/>
      <c r="H208" s="221">
        <v>3.313</v>
      </c>
      <c r="I208" s="222"/>
      <c r="J208" s="218"/>
      <c r="K208" s="218"/>
      <c r="L208" s="223"/>
      <c r="M208" s="224"/>
      <c r="N208" s="225"/>
      <c r="O208" s="225"/>
      <c r="P208" s="225"/>
      <c r="Q208" s="225"/>
      <c r="R208" s="225"/>
      <c r="S208" s="225"/>
      <c r="T208" s="226"/>
      <c r="AT208" s="227" t="s">
        <v>140</v>
      </c>
      <c r="AU208" s="227" t="s">
        <v>88</v>
      </c>
      <c r="AV208" s="13" t="s">
        <v>88</v>
      </c>
      <c r="AW208" s="13" t="s">
        <v>34</v>
      </c>
      <c r="AX208" s="13" t="s">
        <v>86</v>
      </c>
      <c r="AY208" s="227" t="s">
        <v>127</v>
      </c>
    </row>
    <row r="209" spans="2:51" s="13" customFormat="1" ht="11.25">
      <c r="B209" s="217"/>
      <c r="C209" s="218"/>
      <c r="D209" s="212" t="s">
        <v>140</v>
      </c>
      <c r="E209" s="218"/>
      <c r="F209" s="220" t="s">
        <v>243</v>
      </c>
      <c r="G209" s="218"/>
      <c r="H209" s="221">
        <v>6.626</v>
      </c>
      <c r="I209" s="222"/>
      <c r="J209" s="218"/>
      <c r="K209" s="218"/>
      <c r="L209" s="223"/>
      <c r="M209" s="224"/>
      <c r="N209" s="225"/>
      <c r="O209" s="225"/>
      <c r="P209" s="225"/>
      <c r="Q209" s="225"/>
      <c r="R209" s="225"/>
      <c r="S209" s="225"/>
      <c r="T209" s="226"/>
      <c r="AT209" s="227" t="s">
        <v>140</v>
      </c>
      <c r="AU209" s="227" t="s">
        <v>88</v>
      </c>
      <c r="AV209" s="13" t="s">
        <v>88</v>
      </c>
      <c r="AW209" s="13" t="s">
        <v>4</v>
      </c>
      <c r="AX209" s="13" t="s">
        <v>86</v>
      </c>
      <c r="AY209" s="227" t="s">
        <v>127</v>
      </c>
    </row>
    <row r="210" spans="1:65" s="2" customFormat="1" ht="24" customHeight="1">
      <c r="A210" s="34"/>
      <c r="B210" s="35"/>
      <c r="C210" s="199" t="s">
        <v>244</v>
      </c>
      <c r="D210" s="199" t="s">
        <v>129</v>
      </c>
      <c r="E210" s="200" t="s">
        <v>245</v>
      </c>
      <c r="F210" s="201" t="s">
        <v>246</v>
      </c>
      <c r="G210" s="202" t="s">
        <v>247</v>
      </c>
      <c r="H210" s="203">
        <v>125.095</v>
      </c>
      <c r="I210" s="204"/>
      <c r="J210" s="205">
        <f>ROUND(I210*H210,2)</f>
        <v>0</v>
      </c>
      <c r="K210" s="201" t="s">
        <v>133</v>
      </c>
      <c r="L210" s="39"/>
      <c r="M210" s="206" t="s">
        <v>1</v>
      </c>
      <c r="N210" s="207" t="s">
        <v>43</v>
      </c>
      <c r="O210" s="71"/>
      <c r="P210" s="208">
        <f>O210*H210</f>
        <v>0</v>
      </c>
      <c r="Q210" s="208">
        <v>0</v>
      </c>
      <c r="R210" s="208">
        <f>Q210*H210</f>
        <v>0</v>
      </c>
      <c r="S210" s="208">
        <v>0</v>
      </c>
      <c r="T210" s="209">
        <f>S210*H210</f>
        <v>0</v>
      </c>
      <c r="U210" s="34"/>
      <c r="V210" s="34"/>
      <c r="W210" s="34"/>
      <c r="X210" s="34"/>
      <c r="Y210" s="34"/>
      <c r="Z210" s="34"/>
      <c r="AA210" s="34"/>
      <c r="AB210" s="34"/>
      <c r="AC210" s="34"/>
      <c r="AD210" s="34"/>
      <c r="AE210" s="34"/>
      <c r="AR210" s="210" t="s">
        <v>134</v>
      </c>
      <c r="AT210" s="210" t="s">
        <v>129</v>
      </c>
      <c r="AU210" s="210" t="s">
        <v>88</v>
      </c>
      <c r="AY210" s="17" t="s">
        <v>127</v>
      </c>
      <c r="BE210" s="211">
        <f>IF(N210="základní",J210,0)</f>
        <v>0</v>
      </c>
      <c r="BF210" s="211">
        <f>IF(N210="snížená",J210,0)</f>
        <v>0</v>
      </c>
      <c r="BG210" s="211">
        <f>IF(N210="zákl. přenesená",J210,0)</f>
        <v>0</v>
      </c>
      <c r="BH210" s="211">
        <f>IF(N210="sníž. přenesená",J210,0)</f>
        <v>0</v>
      </c>
      <c r="BI210" s="211">
        <f>IF(N210="nulová",J210,0)</f>
        <v>0</v>
      </c>
      <c r="BJ210" s="17" t="s">
        <v>86</v>
      </c>
      <c r="BK210" s="211">
        <f>ROUND(I210*H210,2)</f>
        <v>0</v>
      </c>
      <c r="BL210" s="17" t="s">
        <v>134</v>
      </c>
      <c r="BM210" s="210" t="s">
        <v>248</v>
      </c>
    </row>
    <row r="211" spans="1:47" s="2" customFormat="1" ht="29.25">
      <c r="A211" s="34"/>
      <c r="B211" s="35"/>
      <c r="C211" s="36"/>
      <c r="D211" s="212" t="s">
        <v>136</v>
      </c>
      <c r="E211" s="36"/>
      <c r="F211" s="213" t="s">
        <v>249</v>
      </c>
      <c r="G211" s="36"/>
      <c r="H211" s="36"/>
      <c r="I211" s="111"/>
      <c r="J211" s="36"/>
      <c r="K211" s="36"/>
      <c r="L211" s="39"/>
      <c r="M211" s="214"/>
      <c r="N211" s="215"/>
      <c r="O211" s="71"/>
      <c r="P211" s="71"/>
      <c r="Q211" s="71"/>
      <c r="R211" s="71"/>
      <c r="S211" s="71"/>
      <c r="T211" s="72"/>
      <c r="U211" s="34"/>
      <c r="V211" s="34"/>
      <c r="W211" s="34"/>
      <c r="X211" s="34"/>
      <c r="Y211" s="34"/>
      <c r="Z211" s="34"/>
      <c r="AA211" s="34"/>
      <c r="AB211" s="34"/>
      <c r="AC211" s="34"/>
      <c r="AD211" s="34"/>
      <c r="AE211" s="34"/>
      <c r="AT211" s="17" t="s">
        <v>136</v>
      </c>
      <c r="AU211" s="17" t="s">
        <v>88</v>
      </c>
    </row>
    <row r="212" spans="1:47" s="2" customFormat="1" ht="97.5">
      <c r="A212" s="34"/>
      <c r="B212" s="35"/>
      <c r="C212" s="36"/>
      <c r="D212" s="212" t="s">
        <v>138</v>
      </c>
      <c r="E212" s="36"/>
      <c r="F212" s="216" t="s">
        <v>250</v>
      </c>
      <c r="G212" s="36"/>
      <c r="H212" s="36"/>
      <c r="I212" s="111"/>
      <c r="J212" s="36"/>
      <c r="K212" s="36"/>
      <c r="L212" s="39"/>
      <c r="M212" s="214"/>
      <c r="N212" s="215"/>
      <c r="O212" s="71"/>
      <c r="P212" s="71"/>
      <c r="Q212" s="71"/>
      <c r="R212" s="71"/>
      <c r="S212" s="71"/>
      <c r="T212" s="72"/>
      <c r="U212" s="34"/>
      <c r="V212" s="34"/>
      <c r="W212" s="34"/>
      <c r="X212" s="34"/>
      <c r="Y212" s="34"/>
      <c r="Z212" s="34"/>
      <c r="AA212" s="34"/>
      <c r="AB212" s="34"/>
      <c r="AC212" s="34"/>
      <c r="AD212" s="34"/>
      <c r="AE212" s="34"/>
      <c r="AT212" s="17" t="s">
        <v>138</v>
      </c>
      <c r="AU212" s="17" t="s">
        <v>88</v>
      </c>
    </row>
    <row r="213" spans="2:51" s="13" customFormat="1" ht="11.25">
      <c r="B213" s="217"/>
      <c r="C213" s="218"/>
      <c r="D213" s="212" t="s">
        <v>140</v>
      </c>
      <c r="E213" s="219" t="s">
        <v>1</v>
      </c>
      <c r="F213" s="220" t="s">
        <v>251</v>
      </c>
      <c r="G213" s="218"/>
      <c r="H213" s="221">
        <v>99.51</v>
      </c>
      <c r="I213" s="222"/>
      <c r="J213" s="218"/>
      <c r="K213" s="218"/>
      <c r="L213" s="223"/>
      <c r="M213" s="224"/>
      <c r="N213" s="225"/>
      <c r="O213" s="225"/>
      <c r="P213" s="225"/>
      <c r="Q213" s="225"/>
      <c r="R213" s="225"/>
      <c r="S213" s="225"/>
      <c r="T213" s="226"/>
      <c r="AT213" s="227" t="s">
        <v>140</v>
      </c>
      <c r="AU213" s="227" t="s">
        <v>88</v>
      </c>
      <c r="AV213" s="13" t="s">
        <v>88</v>
      </c>
      <c r="AW213" s="13" t="s">
        <v>34</v>
      </c>
      <c r="AX213" s="13" t="s">
        <v>78</v>
      </c>
      <c r="AY213" s="227" t="s">
        <v>127</v>
      </c>
    </row>
    <row r="214" spans="2:51" s="13" customFormat="1" ht="11.25">
      <c r="B214" s="217"/>
      <c r="C214" s="218"/>
      <c r="D214" s="212" t="s">
        <v>140</v>
      </c>
      <c r="E214" s="219" t="s">
        <v>1</v>
      </c>
      <c r="F214" s="220" t="s">
        <v>252</v>
      </c>
      <c r="G214" s="218"/>
      <c r="H214" s="221">
        <v>25.585</v>
      </c>
      <c r="I214" s="222"/>
      <c r="J214" s="218"/>
      <c r="K214" s="218"/>
      <c r="L214" s="223"/>
      <c r="M214" s="224"/>
      <c r="N214" s="225"/>
      <c r="O214" s="225"/>
      <c r="P214" s="225"/>
      <c r="Q214" s="225"/>
      <c r="R214" s="225"/>
      <c r="S214" s="225"/>
      <c r="T214" s="226"/>
      <c r="AT214" s="227" t="s">
        <v>140</v>
      </c>
      <c r="AU214" s="227" t="s">
        <v>88</v>
      </c>
      <c r="AV214" s="13" t="s">
        <v>88</v>
      </c>
      <c r="AW214" s="13" t="s">
        <v>34</v>
      </c>
      <c r="AX214" s="13" t="s">
        <v>78</v>
      </c>
      <c r="AY214" s="227" t="s">
        <v>127</v>
      </c>
    </row>
    <row r="215" spans="2:51" s="14" customFormat="1" ht="11.25">
      <c r="B215" s="228"/>
      <c r="C215" s="229"/>
      <c r="D215" s="212" t="s">
        <v>140</v>
      </c>
      <c r="E215" s="230" t="s">
        <v>1</v>
      </c>
      <c r="F215" s="231" t="s">
        <v>143</v>
      </c>
      <c r="G215" s="229"/>
      <c r="H215" s="232">
        <v>125.095</v>
      </c>
      <c r="I215" s="233"/>
      <c r="J215" s="229"/>
      <c r="K215" s="229"/>
      <c r="L215" s="234"/>
      <c r="M215" s="235"/>
      <c r="N215" s="236"/>
      <c r="O215" s="236"/>
      <c r="P215" s="236"/>
      <c r="Q215" s="236"/>
      <c r="R215" s="236"/>
      <c r="S215" s="236"/>
      <c r="T215" s="237"/>
      <c r="AT215" s="238" t="s">
        <v>140</v>
      </c>
      <c r="AU215" s="238" t="s">
        <v>88</v>
      </c>
      <c r="AV215" s="14" t="s">
        <v>134</v>
      </c>
      <c r="AW215" s="14" t="s">
        <v>34</v>
      </c>
      <c r="AX215" s="14" t="s">
        <v>86</v>
      </c>
      <c r="AY215" s="238" t="s">
        <v>127</v>
      </c>
    </row>
    <row r="216" spans="1:65" s="2" customFormat="1" ht="24" customHeight="1">
      <c r="A216" s="34"/>
      <c r="B216" s="35"/>
      <c r="C216" s="199" t="s">
        <v>253</v>
      </c>
      <c r="D216" s="199" t="s">
        <v>129</v>
      </c>
      <c r="E216" s="200" t="s">
        <v>254</v>
      </c>
      <c r="F216" s="201" t="s">
        <v>255</v>
      </c>
      <c r="G216" s="202" t="s">
        <v>247</v>
      </c>
      <c r="H216" s="203">
        <v>125.095</v>
      </c>
      <c r="I216" s="204"/>
      <c r="J216" s="205">
        <f>ROUND(I216*H216,2)</f>
        <v>0</v>
      </c>
      <c r="K216" s="201" t="s">
        <v>133</v>
      </c>
      <c r="L216" s="39"/>
      <c r="M216" s="206" t="s">
        <v>1</v>
      </c>
      <c r="N216" s="207" t="s">
        <v>43</v>
      </c>
      <c r="O216" s="71"/>
      <c r="P216" s="208">
        <f>O216*H216</f>
        <v>0</v>
      </c>
      <c r="Q216" s="208">
        <v>0</v>
      </c>
      <c r="R216" s="208">
        <f>Q216*H216</f>
        <v>0</v>
      </c>
      <c r="S216" s="208">
        <v>0</v>
      </c>
      <c r="T216" s="209">
        <f>S216*H216</f>
        <v>0</v>
      </c>
      <c r="U216" s="34"/>
      <c r="V216" s="34"/>
      <c r="W216" s="34"/>
      <c r="X216" s="34"/>
      <c r="Y216" s="34"/>
      <c r="Z216" s="34"/>
      <c r="AA216" s="34"/>
      <c r="AB216" s="34"/>
      <c r="AC216" s="34"/>
      <c r="AD216" s="34"/>
      <c r="AE216" s="34"/>
      <c r="AR216" s="210" t="s">
        <v>134</v>
      </c>
      <c r="AT216" s="210" t="s">
        <v>129</v>
      </c>
      <c r="AU216" s="210" t="s">
        <v>88</v>
      </c>
      <c r="AY216" s="17" t="s">
        <v>127</v>
      </c>
      <c r="BE216" s="211">
        <f>IF(N216="základní",J216,0)</f>
        <v>0</v>
      </c>
      <c r="BF216" s="211">
        <f>IF(N216="snížená",J216,0)</f>
        <v>0</v>
      </c>
      <c r="BG216" s="211">
        <f>IF(N216="zákl. přenesená",J216,0)</f>
        <v>0</v>
      </c>
      <c r="BH216" s="211">
        <f>IF(N216="sníž. přenesená",J216,0)</f>
        <v>0</v>
      </c>
      <c r="BI216" s="211">
        <f>IF(N216="nulová",J216,0)</f>
        <v>0</v>
      </c>
      <c r="BJ216" s="17" t="s">
        <v>86</v>
      </c>
      <c r="BK216" s="211">
        <f>ROUND(I216*H216,2)</f>
        <v>0</v>
      </c>
      <c r="BL216" s="17" t="s">
        <v>134</v>
      </c>
      <c r="BM216" s="210" t="s">
        <v>256</v>
      </c>
    </row>
    <row r="217" spans="1:47" s="2" customFormat="1" ht="19.5">
      <c r="A217" s="34"/>
      <c r="B217" s="35"/>
      <c r="C217" s="36"/>
      <c r="D217" s="212" t="s">
        <v>136</v>
      </c>
      <c r="E217" s="36"/>
      <c r="F217" s="213" t="s">
        <v>257</v>
      </c>
      <c r="G217" s="36"/>
      <c r="H217" s="36"/>
      <c r="I217" s="111"/>
      <c r="J217" s="36"/>
      <c r="K217" s="36"/>
      <c r="L217" s="39"/>
      <c r="M217" s="214"/>
      <c r="N217" s="215"/>
      <c r="O217" s="71"/>
      <c r="P217" s="71"/>
      <c r="Q217" s="71"/>
      <c r="R217" s="71"/>
      <c r="S217" s="71"/>
      <c r="T217" s="72"/>
      <c r="U217" s="34"/>
      <c r="V217" s="34"/>
      <c r="W217" s="34"/>
      <c r="X217" s="34"/>
      <c r="Y217" s="34"/>
      <c r="Z217" s="34"/>
      <c r="AA217" s="34"/>
      <c r="AB217" s="34"/>
      <c r="AC217" s="34"/>
      <c r="AD217" s="34"/>
      <c r="AE217" s="34"/>
      <c r="AT217" s="17" t="s">
        <v>136</v>
      </c>
      <c r="AU217" s="17" t="s">
        <v>88</v>
      </c>
    </row>
    <row r="218" spans="1:47" s="2" customFormat="1" ht="117">
      <c r="A218" s="34"/>
      <c r="B218" s="35"/>
      <c r="C218" s="36"/>
      <c r="D218" s="212" t="s">
        <v>138</v>
      </c>
      <c r="E218" s="36"/>
      <c r="F218" s="216" t="s">
        <v>258</v>
      </c>
      <c r="G218" s="36"/>
      <c r="H218" s="36"/>
      <c r="I218" s="111"/>
      <c r="J218" s="36"/>
      <c r="K218" s="36"/>
      <c r="L218" s="39"/>
      <c r="M218" s="214"/>
      <c r="N218" s="215"/>
      <c r="O218" s="71"/>
      <c r="P218" s="71"/>
      <c r="Q218" s="71"/>
      <c r="R218" s="71"/>
      <c r="S218" s="71"/>
      <c r="T218" s="72"/>
      <c r="U218" s="34"/>
      <c r="V218" s="34"/>
      <c r="W218" s="34"/>
      <c r="X218" s="34"/>
      <c r="Y218" s="34"/>
      <c r="Z218" s="34"/>
      <c r="AA218" s="34"/>
      <c r="AB218" s="34"/>
      <c r="AC218" s="34"/>
      <c r="AD218" s="34"/>
      <c r="AE218" s="34"/>
      <c r="AT218" s="17" t="s">
        <v>138</v>
      </c>
      <c r="AU218" s="17" t="s">
        <v>88</v>
      </c>
    </row>
    <row r="219" spans="2:51" s="13" customFormat="1" ht="11.25">
      <c r="B219" s="217"/>
      <c r="C219" s="218"/>
      <c r="D219" s="212" t="s">
        <v>140</v>
      </c>
      <c r="E219" s="219" t="s">
        <v>1</v>
      </c>
      <c r="F219" s="220" t="s">
        <v>259</v>
      </c>
      <c r="G219" s="218"/>
      <c r="H219" s="221">
        <v>125.095</v>
      </c>
      <c r="I219" s="222"/>
      <c r="J219" s="218"/>
      <c r="K219" s="218"/>
      <c r="L219" s="223"/>
      <c r="M219" s="224"/>
      <c r="N219" s="225"/>
      <c r="O219" s="225"/>
      <c r="P219" s="225"/>
      <c r="Q219" s="225"/>
      <c r="R219" s="225"/>
      <c r="S219" s="225"/>
      <c r="T219" s="226"/>
      <c r="AT219" s="227" t="s">
        <v>140</v>
      </c>
      <c r="AU219" s="227" t="s">
        <v>88</v>
      </c>
      <c r="AV219" s="13" t="s">
        <v>88</v>
      </c>
      <c r="AW219" s="13" t="s">
        <v>34</v>
      </c>
      <c r="AX219" s="13" t="s">
        <v>86</v>
      </c>
      <c r="AY219" s="227" t="s">
        <v>127</v>
      </c>
    </row>
    <row r="220" spans="1:65" s="2" customFormat="1" ht="16.5" customHeight="1">
      <c r="A220" s="34"/>
      <c r="B220" s="35"/>
      <c r="C220" s="250" t="s">
        <v>260</v>
      </c>
      <c r="D220" s="250" t="s">
        <v>238</v>
      </c>
      <c r="E220" s="251" t="s">
        <v>261</v>
      </c>
      <c r="F220" s="252" t="s">
        <v>262</v>
      </c>
      <c r="G220" s="253" t="s">
        <v>213</v>
      </c>
      <c r="H220" s="254">
        <v>0.09</v>
      </c>
      <c r="I220" s="255"/>
      <c r="J220" s="256">
        <f>ROUND(I220*H220,2)</f>
        <v>0</v>
      </c>
      <c r="K220" s="252" t="s">
        <v>133</v>
      </c>
      <c r="L220" s="257"/>
      <c r="M220" s="258" t="s">
        <v>1</v>
      </c>
      <c r="N220" s="259" t="s">
        <v>43</v>
      </c>
      <c r="O220" s="71"/>
      <c r="P220" s="208">
        <f>O220*H220</f>
        <v>0</v>
      </c>
      <c r="Q220" s="208">
        <v>1</v>
      </c>
      <c r="R220" s="208">
        <f>Q220*H220</f>
        <v>0.09</v>
      </c>
      <c r="S220" s="208">
        <v>0</v>
      </c>
      <c r="T220" s="209">
        <f>S220*H220</f>
        <v>0</v>
      </c>
      <c r="U220" s="34"/>
      <c r="V220" s="34"/>
      <c r="W220" s="34"/>
      <c r="X220" s="34"/>
      <c r="Y220" s="34"/>
      <c r="Z220" s="34"/>
      <c r="AA220" s="34"/>
      <c r="AB220" s="34"/>
      <c r="AC220" s="34"/>
      <c r="AD220" s="34"/>
      <c r="AE220" s="34"/>
      <c r="AR220" s="210" t="s">
        <v>182</v>
      </c>
      <c r="AT220" s="210" t="s">
        <v>238</v>
      </c>
      <c r="AU220" s="210" t="s">
        <v>88</v>
      </c>
      <c r="AY220" s="17" t="s">
        <v>127</v>
      </c>
      <c r="BE220" s="211">
        <f>IF(N220="základní",J220,0)</f>
        <v>0</v>
      </c>
      <c r="BF220" s="211">
        <f>IF(N220="snížená",J220,0)</f>
        <v>0</v>
      </c>
      <c r="BG220" s="211">
        <f>IF(N220="zákl. přenesená",J220,0)</f>
        <v>0</v>
      </c>
      <c r="BH220" s="211">
        <f>IF(N220="sníž. přenesená",J220,0)</f>
        <v>0</v>
      </c>
      <c r="BI220" s="211">
        <f>IF(N220="nulová",J220,0)</f>
        <v>0</v>
      </c>
      <c r="BJ220" s="17" t="s">
        <v>86</v>
      </c>
      <c r="BK220" s="211">
        <f>ROUND(I220*H220,2)</f>
        <v>0</v>
      </c>
      <c r="BL220" s="17" t="s">
        <v>134</v>
      </c>
      <c r="BM220" s="210" t="s">
        <v>263</v>
      </c>
    </row>
    <row r="221" spans="1:47" s="2" customFormat="1" ht="11.25">
      <c r="A221" s="34"/>
      <c r="B221" s="35"/>
      <c r="C221" s="36"/>
      <c r="D221" s="212" t="s">
        <v>136</v>
      </c>
      <c r="E221" s="36"/>
      <c r="F221" s="213" t="s">
        <v>262</v>
      </c>
      <c r="G221" s="36"/>
      <c r="H221" s="36"/>
      <c r="I221" s="111"/>
      <c r="J221" s="36"/>
      <c r="K221" s="36"/>
      <c r="L221" s="39"/>
      <c r="M221" s="214"/>
      <c r="N221" s="215"/>
      <c r="O221" s="71"/>
      <c r="P221" s="71"/>
      <c r="Q221" s="71"/>
      <c r="R221" s="71"/>
      <c r="S221" s="71"/>
      <c r="T221" s="72"/>
      <c r="U221" s="34"/>
      <c r="V221" s="34"/>
      <c r="W221" s="34"/>
      <c r="X221" s="34"/>
      <c r="Y221" s="34"/>
      <c r="Z221" s="34"/>
      <c r="AA221" s="34"/>
      <c r="AB221" s="34"/>
      <c r="AC221" s="34"/>
      <c r="AD221" s="34"/>
      <c r="AE221" s="34"/>
      <c r="AT221" s="17" t="s">
        <v>136</v>
      </c>
      <c r="AU221" s="17" t="s">
        <v>88</v>
      </c>
    </row>
    <row r="222" spans="2:51" s="13" customFormat="1" ht="11.25">
      <c r="B222" s="217"/>
      <c r="C222" s="218"/>
      <c r="D222" s="212" t="s">
        <v>140</v>
      </c>
      <c r="E222" s="219" t="s">
        <v>1</v>
      </c>
      <c r="F222" s="220" t="s">
        <v>264</v>
      </c>
      <c r="G222" s="218"/>
      <c r="H222" s="221">
        <v>18.764</v>
      </c>
      <c r="I222" s="222"/>
      <c r="J222" s="218"/>
      <c r="K222" s="218"/>
      <c r="L222" s="223"/>
      <c r="M222" s="224"/>
      <c r="N222" s="225"/>
      <c r="O222" s="225"/>
      <c r="P222" s="225"/>
      <c r="Q222" s="225"/>
      <c r="R222" s="225"/>
      <c r="S222" s="225"/>
      <c r="T222" s="226"/>
      <c r="AT222" s="227" t="s">
        <v>140</v>
      </c>
      <c r="AU222" s="227" t="s">
        <v>88</v>
      </c>
      <c r="AV222" s="13" t="s">
        <v>88</v>
      </c>
      <c r="AW222" s="13" t="s">
        <v>34</v>
      </c>
      <c r="AX222" s="13" t="s">
        <v>78</v>
      </c>
      <c r="AY222" s="227" t="s">
        <v>127</v>
      </c>
    </row>
    <row r="223" spans="2:51" s="13" customFormat="1" ht="11.25">
      <c r="B223" s="217"/>
      <c r="C223" s="218"/>
      <c r="D223" s="212" t="s">
        <v>140</v>
      </c>
      <c r="E223" s="219" t="s">
        <v>1</v>
      </c>
      <c r="F223" s="220" t="s">
        <v>265</v>
      </c>
      <c r="G223" s="218"/>
      <c r="H223" s="221">
        <v>-18.714</v>
      </c>
      <c r="I223" s="222"/>
      <c r="J223" s="218"/>
      <c r="K223" s="218"/>
      <c r="L223" s="223"/>
      <c r="M223" s="224"/>
      <c r="N223" s="225"/>
      <c r="O223" s="225"/>
      <c r="P223" s="225"/>
      <c r="Q223" s="225"/>
      <c r="R223" s="225"/>
      <c r="S223" s="225"/>
      <c r="T223" s="226"/>
      <c r="AT223" s="227" t="s">
        <v>140</v>
      </c>
      <c r="AU223" s="227" t="s">
        <v>88</v>
      </c>
      <c r="AV223" s="13" t="s">
        <v>88</v>
      </c>
      <c r="AW223" s="13" t="s">
        <v>34</v>
      </c>
      <c r="AX223" s="13" t="s">
        <v>78</v>
      </c>
      <c r="AY223" s="227" t="s">
        <v>127</v>
      </c>
    </row>
    <row r="224" spans="2:51" s="14" customFormat="1" ht="11.25">
      <c r="B224" s="228"/>
      <c r="C224" s="229"/>
      <c r="D224" s="212" t="s">
        <v>140</v>
      </c>
      <c r="E224" s="230" t="s">
        <v>1</v>
      </c>
      <c r="F224" s="231" t="s">
        <v>143</v>
      </c>
      <c r="G224" s="229"/>
      <c r="H224" s="232">
        <v>0.05000000000000071</v>
      </c>
      <c r="I224" s="233"/>
      <c r="J224" s="229"/>
      <c r="K224" s="229"/>
      <c r="L224" s="234"/>
      <c r="M224" s="235"/>
      <c r="N224" s="236"/>
      <c r="O224" s="236"/>
      <c r="P224" s="236"/>
      <c r="Q224" s="236"/>
      <c r="R224" s="236"/>
      <c r="S224" s="236"/>
      <c r="T224" s="237"/>
      <c r="AT224" s="238" t="s">
        <v>140</v>
      </c>
      <c r="AU224" s="238" t="s">
        <v>88</v>
      </c>
      <c r="AV224" s="14" t="s">
        <v>134</v>
      </c>
      <c r="AW224" s="14" t="s">
        <v>34</v>
      </c>
      <c r="AX224" s="14" t="s">
        <v>86</v>
      </c>
      <c r="AY224" s="238" t="s">
        <v>127</v>
      </c>
    </row>
    <row r="225" spans="2:51" s="13" customFormat="1" ht="11.25">
      <c r="B225" s="217"/>
      <c r="C225" s="218"/>
      <c r="D225" s="212" t="s">
        <v>140</v>
      </c>
      <c r="E225" s="218"/>
      <c r="F225" s="220" t="s">
        <v>266</v>
      </c>
      <c r="G225" s="218"/>
      <c r="H225" s="221">
        <v>0.09</v>
      </c>
      <c r="I225" s="222"/>
      <c r="J225" s="218"/>
      <c r="K225" s="218"/>
      <c r="L225" s="223"/>
      <c r="M225" s="224"/>
      <c r="N225" s="225"/>
      <c r="O225" s="225"/>
      <c r="P225" s="225"/>
      <c r="Q225" s="225"/>
      <c r="R225" s="225"/>
      <c r="S225" s="225"/>
      <c r="T225" s="226"/>
      <c r="AT225" s="227" t="s">
        <v>140</v>
      </c>
      <c r="AU225" s="227" t="s">
        <v>88</v>
      </c>
      <c r="AV225" s="13" t="s">
        <v>88</v>
      </c>
      <c r="AW225" s="13" t="s">
        <v>4</v>
      </c>
      <c r="AX225" s="13" t="s">
        <v>86</v>
      </c>
      <c r="AY225" s="227" t="s">
        <v>127</v>
      </c>
    </row>
    <row r="226" spans="1:65" s="2" customFormat="1" ht="24" customHeight="1">
      <c r="A226" s="34"/>
      <c r="B226" s="35"/>
      <c r="C226" s="199" t="s">
        <v>267</v>
      </c>
      <c r="D226" s="199" t="s">
        <v>129</v>
      </c>
      <c r="E226" s="200" t="s">
        <v>268</v>
      </c>
      <c r="F226" s="201" t="s">
        <v>269</v>
      </c>
      <c r="G226" s="202" t="s">
        <v>247</v>
      </c>
      <c r="H226" s="203">
        <v>125.095</v>
      </c>
      <c r="I226" s="204"/>
      <c r="J226" s="205">
        <f>ROUND(I226*H226,2)</f>
        <v>0</v>
      </c>
      <c r="K226" s="201" t="s">
        <v>133</v>
      </c>
      <c r="L226" s="39"/>
      <c r="M226" s="206" t="s">
        <v>1</v>
      </c>
      <c r="N226" s="207" t="s">
        <v>43</v>
      </c>
      <c r="O226" s="71"/>
      <c r="P226" s="208">
        <f>O226*H226</f>
        <v>0</v>
      </c>
      <c r="Q226" s="208">
        <v>0</v>
      </c>
      <c r="R226" s="208">
        <f>Q226*H226</f>
        <v>0</v>
      </c>
      <c r="S226" s="208">
        <v>0</v>
      </c>
      <c r="T226" s="209">
        <f>S226*H226</f>
        <v>0</v>
      </c>
      <c r="U226" s="34"/>
      <c r="V226" s="34"/>
      <c r="W226" s="34"/>
      <c r="X226" s="34"/>
      <c r="Y226" s="34"/>
      <c r="Z226" s="34"/>
      <c r="AA226" s="34"/>
      <c r="AB226" s="34"/>
      <c r="AC226" s="34"/>
      <c r="AD226" s="34"/>
      <c r="AE226" s="34"/>
      <c r="AR226" s="210" t="s">
        <v>134</v>
      </c>
      <c r="AT226" s="210" t="s">
        <v>129</v>
      </c>
      <c r="AU226" s="210" t="s">
        <v>88</v>
      </c>
      <c r="AY226" s="17" t="s">
        <v>127</v>
      </c>
      <c r="BE226" s="211">
        <f>IF(N226="základní",J226,0)</f>
        <v>0</v>
      </c>
      <c r="BF226" s="211">
        <f>IF(N226="snížená",J226,0)</f>
        <v>0</v>
      </c>
      <c r="BG226" s="211">
        <f>IF(N226="zákl. přenesená",J226,0)</f>
        <v>0</v>
      </c>
      <c r="BH226" s="211">
        <f>IF(N226="sníž. přenesená",J226,0)</f>
        <v>0</v>
      </c>
      <c r="BI226" s="211">
        <f>IF(N226="nulová",J226,0)</f>
        <v>0</v>
      </c>
      <c r="BJ226" s="17" t="s">
        <v>86</v>
      </c>
      <c r="BK226" s="211">
        <f>ROUND(I226*H226,2)</f>
        <v>0</v>
      </c>
      <c r="BL226" s="17" t="s">
        <v>134</v>
      </c>
      <c r="BM226" s="210" t="s">
        <v>270</v>
      </c>
    </row>
    <row r="227" spans="1:47" s="2" customFormat="1" ht="19.5">
      <c r="A227" s="34"/>
      <c r="B227" s="35"/>
      <c r="C227" s="36"/>
      <c r="D227" s="212" t="s">
        <v>136</v>
      </c>
      <c r="E227" s="36"/>
      <c r="F227" s="213" t="s">
        <v>271</v>
      </c>
      <c r="G227" s="36"/>
      <c r="H227" s="36"/>
      <c r="I227" s="111"/>
      <c r="J227" s="36"/>
      <c r="K227" s="36"/>
      <c r="L227" s="39"/>
      <c r="M227" s="214"/>
      <c r="N227" s="215"/>
      <c r="O227" s="71"/>
      <c r="P227" s="71"/>
      <c r="Q227" s="71"/>
      <c r="R227" s="71"/>
      <c r="S227" s="71"/>
      <c r="T227" s="72"/>
      <c r="U227" s="34"/>
      <c r="V227" s="34"/>
      <c r="W227" s="34"/>
      <c r="X227" s="34"/>
      <c r="Y227" s="34"/>
      <c r="Z227" s="34"/>
      <c r="AA227" s="34"/>
      <c r="AB227" s="34"/>
      <c r="AC227" s="34"/>
      <c r="AD227" s="34"/>
      <c r="AE227" s="34"/>
      <c r="AT227" s="17" t="s">
        <v>136</v>
      </c>
      <c r="AU227" s="17" t="s">
        <v>88</v>
      </c>
    </row>
    <row r="228" spans="1:47" s="2" customFormat="1" ht="117">
      <c r="A228" s="34"/>
      <c r="B228" s="35"/>
      <c r="C228" s="36"/>
      <c r="D228" s="212" t="s">
        <v>138</v>
      </c>
      <c r="E228" s="36"/>
      <c r="F228" s="216" t="s">
        <v>272</v>
      </c>
      <c r="G228" s="36"/>
      <c r="H228" s="36"/>
      <c r="I228" s="111"/>
      <c r="J228" s="36"/>
      <c r="K228" s="36"/>
      <c r="L228" s="39"/>
      <c r="M228" s="214"/>
      <c r="N228" s="215"/>
      <c r="O228" s="71"/>
      <c r="P228" s="71"/>
      <c r="Q228" s="71"/>
      <c r="R228" s="71"/>
      <c r="S228" s="71"/>
      <c r="T228" s="72"/>
      <c r="U228" s="34"/>
      <c r="V228" s="34"/>
      <c r="W228" s="34"/>
      <c r="X228" s="34"/>
      <c r="Y228" s="34"/>
      <c r="Z228" s="34"/>
      <c r="AA228" s="34"/>
      <c r="AB228" s="34"/>
      <c r="AC228" s="34"/>
      <c r="AD228" s="34"/>
      <c r="AE228" s="34"/>
      <c r="AT228" s="17" t="s">
        <v>138</v>
      </c>
      <c r="AU228" s="17" t="s">
        <v>88</v>
      </c>
    </row>
    <row r="229" spans="2:51" s="13" customFormat="1" ht="11.25">
      <c r="B229" s="217"/>
      <c r="C229" s="218"/>
      <c r="D229" s="212" t="s">
        <v>140</v>
      </c>
      <c r="E229" s="219" t="s">
        <v>1</v>
      </c>
      <c r="F229" s="220" t="s">
        <v>259</v>
      </c>
      <c r="G229" s="218"/>
      <c r="H229" s="221">
        <v>125.095</v>
      </c>
      <c r="I229" s="222"/>
      <c r="J229" s="218"/>
      <c r="K229" s="218"/>
      <c r="L229" s="223"/>
      <c r="M229" s="224"/>
      <c r="N229" s="225"/>
      <c r="O229" s="225"/>
      <c r="P229" s="225"/>
      <c r="Q229" s="225"/>
      <c r="R229" s="225"/>
      <c r="S229" s="225"/>
      <c r="T229" s="226"/>
      <c r="AT229" s="227" t="s">
        <v>140</v>
      </c>
      <c r="AU229" s="227" t="s">
        <v>88</v>
      </c>
      <c r="AV229" s="13" t="s">
        <v>88</v>
      </c>
      <c r="AW229" s="13" t="s">
        <v>34</v>
      </c>
      <c r="AX229" s="13" t="s">
        <v>86</v>
      </c>
      <c r="AY229" s="227" t="s">
        <v>127</v>
      </c>
    </row>
    <row r="230" spans="1:65" s="2" customFormat="1" ht="16.5" customHeight="1">
      <c r="A230" s="34"/>
      <c r="B230" s="35"/>
      <c r="C230" s="250" t="s">
        <v>273</v>
      </c>
      <c r="D230" s="250" t="s">
        <v>238</v>
      </c>
      <c r="E230" s="251" t="s">
        <v>274</v>
      </c>
      <c r="F230" s="252" t="s">
        <v>275</v>
      </c>
      <c r="G230" s="253" t="s">
        <v>276</v>
      </c>
      <c r="H230" s="254">
        <v>3.753</v>
      </c>
      <c r="I230" s="255"/>
      <c r="J230" s="256">
        <f>ROUND(I230*H230,2)</f>
        <v>0</v>
      </c>
      <c r="K230" s="252" t="s">
        <v>133</v>
      </c>
      <c r="L230" s="257"/>
      <c r="M230" s="258" t="s">
        <v>1</v>
      </c>
      <c r="N230" s="259" t="s">
        <v>43</v>
      </c>
      <c r="O230" s="71"/>
      <c r="P230" s="208">
        <f>O230*H230</f>
        <v>0</v>
      </c>
      <c r="Q230" s="208">
        <v>0.001</v>
      </c>
      <c r="R230" s="208">
        <f>Q230*H230</f>
        <v>0.0037530000000000003</v>
      </c>
      <c r="S230" s="208">
        <v>0</v>
      </c>
      <c r="T230" s="209">
        <f>S230*H230</f>
        <v>0</v>
      </c>
      <c r="U230" s="34"/>
      <c r="V230" s="34"/>
      <c r="W230" s="34"/>
      <c r="X230" s="34"/>
      <c r="Y230" s="34"/>
      <c r="Z230" s="34"/>
      <c r="AA230" s="34"/>
      <c r="AB230" s="34"/>
      <c r="AC230" s="34"/>
      <c r="AD230" s="34"/>
      <c r="AE230" s="34"/>
      <c r="AR230" s="210" t="s">
        <v>182</v>
      </c>
      <c r="AT230" s="210" t="s">
        <v>238</v>
      </c>
      <c r="AU230" s="210" t="s">
        <v>88</v>
      </c>
      <c r="AY230" s="17" t="s">
        <v>127</v>
      </c>
      <c r="BE230" s="211">
        <f>IF(N230="základní",J230,0)</f>
        <v>0</v>
      </c>
      <c r="BF230" s="211">
        <f>IF(N230="snížená",J230,0)</f>
        <v>0</v>
      </c>
      <c r="BG230" s="211">
        <f>IF(N230="zákl. přenesená",J230,0)</f>
        <v>0</v>
      </c>
      <c r="BH230" s="211">
        <f>IF(N230="sníž. přenesená",J230,0)</f>
        <v>0</v>
      </c>
      <c r="BI230" s="211">
        <f>IF(N230="nulová",J230,0)</f>
        <v>0</v>
      </c>
      <c r="BJ230" s="17" t="s">
        <v>86</v>
      </c>
      <c r="BK230" s="211">
        <f>ROUND(I230*H230,2)</f>
        <v>0</v>
      </c>
      <c r="BL230" s="17" t="s">
        <v>134</v>
      </c>
      <c r="BM230" s="210" t="s">
        <v>277</v>
      </c>
    </row>
    <row r="231" spans="1:47" s="2" customFormat="1" ht="11.25">
      <c r="A231" s="34"/>
      <c r="B231" s="35"/>
      <c r="C231" s="36"/>
      <c r="D231" s="212" t="s">
        <v>136</v>
      </c>
      <c r="E231" s="36"/>
      <c r="F231" s="213" t="s">
        <v>275</v>
      </c>
      <c r="G231" s="36"/>
      <c r="H231" s="36"/>
      <c r="I231" s="111"/>
      <c r="J231" s="36"/>
      <c r="K231" s="36"/>
      <c r="L231" s="39"/>
      <c r="M231" s="214"/>
      <c r="N231" s="215"/>
      <c r="O231" s="71"/>
      <c r="P231" s="71"/>
      <c r="Q231" s="71"/>
      <c r="R231" s="71"/>
      <c r="S231" s="71"/>
      <c r="T231" s="72"/>
      <c r="U231" s="34"/>
      <c r="V231" s="34"/>
      <c r="W231" s="34"/>
      <c r="X231" s="34"/>
      <c r="Y231" s="34"/>
      <c r="Z231" s="34"/>
      <c r="AA231" s="34"/>
      <c r="AB231" s="34"/>
      <c r="AC231" s="34"/>
      <c r="AD231" s="34"/>
      <c r="AE231" s="34"/>
      <c r="AT231" s="17" t="s">
        <v>136</v>
      </c>
      <c r="AU231" s="17" t="s">
        <v>88</v>
      </c>
    </row>
    <row r="232" spans="2:51" s="13" customFormat="1" ht="11.25">
      <c r="B232" s="217"/>
      <c r="C232" s="218"/>
      <c r="D232" s="212" t="s">
        <v>140</v>
      </c>
      <c r="E232" s="219" t="s">
        <v>1</v>
      </c>
      <c r="F232" s="220" t="s">
        <v>278</v>
      </c>
      <c r="G232" s="218"/>
      <c r="H232" s="221">
        <v>3.753</v>
      </c>
      <c r="I232" s="222"/>
      <c r="J232" s="218"/>
      <c r="K232" s="218"/>
      <c r="L232" s="223"/>
      <c r="M232" s="224"/>
      <c r="N232" s="225"/>
      <c r="O232" s="225"/>
      <c r="P232" s="225"/>
      <c r="Q232" s="225"/>
      <c r="R232" s="225"/>
      <c r="S232" s="225"/>
      <c r="T232" s="226"/>
      <c r="AT232" s="227" t="s">
        <v>140</v>
      </c>
      <c r="AU232" s="227" t="s">
        <v>88</v>
      </c>
      <c r="AV232" s="13" t="s">
        <v>88</v>
      </c>
      <c r="AW232" s="13" t="s">
        <v>34</v>
      </c>
      <c r="AX232" s="13" t="s">
        <v>86</v>
      </c>
      <c r="AY232" s="227" t="s">
        <v>127</v>
      </c>
    </row>
    <row r="233" spans="1:65" s="2" customFormat="1" ht="16.5" customHeight="1">
      <c r="A233" s="34"/>
      <c r="B233" s="35"/>
      <c r="C233" s="199" t="s">
        <v>7</v>
      </c>
      <c r="D233" s="199" t="s">
        <v>129</v>
      </c>
      <c r="E233" s="200" t="s">
        <v>279</v>
      </c>
      <c r="F233" s="201" t="s">
        <v>280</v>
      </c>
      <c r="G233" s="202" t="s">
        <v>247</v>
      </c>
      <c r="H233" s="203">
        <v>674.08</v>
      </c>
      <c r="I233" s="204"/>
      <c r="J233" s="205">
        <f>ROUND(I233*H233,2)</f>
        <v>0</v>
      </c>
      <c r="K233" s="201" t="s">
        <v>133</v>
      </c>
      <c r="L233" s="39"/>
      <c r="M233" s="206" t="s">
        <v>1</v>
      </c>
      <c r="N233" s="207" t="s">
        <v>43</v>
      </c>
      <c r="O233" s="71"/>
      <c r="P233" s="208">
        <f>O233*H233</f>
        <v>0</v>
      </c>
      <c r="Q233" s="208">
        <v>0</v>
      </c>
      <c r="R233" s="208">
        <f>Q233*H233</f>
        <v>0</v>
      </c>
      <c r="S233" s="208">
        <v>0</v>
      </c>
      <c r="T233" s="209">
        <f>S233*H233</f>
        <v>0</v>
      </c>
      <c r="U233" s="34"/>
      <c r="V233" s="34"/>
      <c r="W233" s="34"/>
      <c r="X233" s="34"/>
      <c r="Y233" s="34"/>
      <c r="Z233" s="34"/>
      <c r="AA233" s="34"/>
      <c r="AB233" s="34"/>
      <c r="AC233" s="34"/>
      <c r="AD233" s="34"/>
      <c r="AE233" s="34"/>
      <c r="AR233" s="210" t="s">
        <v>134</v>
      </c>
      <c r="AT233" s="210" t="s">
        <v>129</v>
      </c>
      <c r="AU233" s="210" t="s">
        <v>88</v>
      </c>
      <c r="AY233" s="17" t="s">
        <v>127</v>
      </c>
      <c r="BE233" s="211">
        <f>IF(N233="základní",J233,0)</f>
        <v>0</v>
      </c>
      <c r="BF233" s="211">
        <f>IF(N233="snížená",J233,0)</f>
        <v>0</v>
      </c>
      <c r="BG233" s="211">
        <f>IF(N233="zákl. přenesená",J233,0)</f>
        <v>0</v>
      </c>
      <c r="BH233" s="211">
        <f>IF(N233="sníž. přenesená",J233,0)</f>
        <v>0</v>
      </c>
      <c r="BI233" s="211">
        <f>IF(N233="nulová",J233,0)</f>
        <v>0</v>
      </c>
      <c r="BJ233" s="17" t="s">
        <v>86</v>
      </c>
      <c r="BK233" s="211">
        <f>ROUND(I233*H233,2)</f>
        <v>0</v>
      </c>
      <c r="BL233" s="17" t="s">
        <v>134</v>
      </c>
      <c r="BM233" s="210" t="s">
        <v>281</v>
      </c>
    </row>
    <row r="234" spans="1:47" s="2" customFormat="1" ht="19.5">
      <c r="A234" s="34"/>
      <c r="B234" s="35"/>
      <c r="C234" s="36"/>
      <c r="D234" s="212" t="s">
        <v>136</v>
      </c>
      <c r="E234" s="36"/>
      <c r="F234" s="213" t="s">
        <v>282</v>
      </c>
      <c r="G234" s="36"/>
      <c r="H234" s="36"/>
      <c r="I234" s="111"/>
      <c r="J234" s="36"/>
      <c r="K234" s="36"/>
      <c r="L234" s="39"/>
      <c r="M234" s="214"/>
      <c r="N234" s="215"/>
      <c r="O234" s="71"/>
      <c r="P234" s="71"/>
      <c r="Q234" s="71"/>
      <c r="R234" s="71"/>
      <c r="S234" s="71"/>
      <c r="T234" s="72"/>
      <c r="U234" s="34"/>
      <c r="V234" s="34"/>
      <c r="W234" s="34"/>
      <c r="X234" s="34"/>
      <c r="Y234" s="34"/>
      <c r="Z234" s="34"/>
      <c r="AA234" s="34"/>
      <c r="AB234" s="34"/>
      <c r="AC234" s="34"/>
      <c r="AD234" s="34"/>
      <c r="AE234" s="34"/>
      <c r="AT234" s="17" t="s">
        <v>136</v>
      </c>
      <c r="AU234" s="17" t="s">
        <v>88</v>
      </c>
    </row>
    <row r="235" spans="1:47" s="2" customFormat="1" ht="165.75">
      <c r="A235" s="34"/>
      <c r="B235" s="35"/>
      <c r="C235" s="36"/>
      <c r="D235" s="212" t="s">
        <v>138</v>
      </c>
      <c r="E235" s="36"/>
      <c r="F235" s="216" t="s">
        <v>283</v>
      </c>
      <c r="G235" s="36"/>
      <c r="H235" s="36"/>
      <c r="I235" s="111"/>
      <c r="J235" s="36"/>
      <c r="K235" s="36"/>
      <c r="L235" s="39"/>
      <c r="M235" s="214"/>
      <c r="N235" s="215"/>
      <c r="O235" s="71"/>
      <c r="P235" s="71"/>
      <c r="Q235" s="71"/>
      <c r="R235" s="71"/>
      <c r="S235" s="71"/>
      <c r="T235" s="72"/>
      <c r="U235" s="34"/>
      <c r="V235" s="34"/>
      <c r="W235" s="34"/>
      <c r="X235" s="34"/>
      <c r="Y235" s="34"/>
      <c r="Z235" s="34"/>
      <c r="AA235" s="34"/>
      <c r="AB235" s="34"/>
      <c r="AC235" s="34"/>
      <c r="AD235" s="34"/>
      <c r="AE235" s="34"/>
      <c r="AT235" s="17" t="s">
        <v>138</v>
      </c>
      <c r="AU235" s="17" t="s">
        <v>88</v>
      </c>
    </row>
    <row r="236" spans="2:51" s="13" customFormat="1" ht="11.25">
      <c r="B236" s="217"/>
      <c r="C236" s="218"/>
      <c r="D236" s="212" t="s">
        <v>140</v>
      </c>
      <c r="E236" s="219" t="s">
        <v>1</v>
      </c>
      <c r="F236" s="220" t="s">
        <v>284</v>
      </c>
      <c r="G236" s="218"/>
      <c r="H236" s="221">
        <v>674.08</v>
      </c>
      <c r="I236" s="222"/>
      <c r="J236" s="218"/>
      <c r="K236" s="218"/>
      <c r="L236" s="223"/>
      <c r="M236" s="224"/>
      <c r="N236" s="225"/>
      <c r="O236" s="225"/>
      <c r="P236" s="225"/>
      <c r="Q236" s="225"/>
      <c r="R236" s="225"/>
      <c r="S236" s="225"/>
      <c r="T236" s="226"/>
      <c r="AT236" s="227" t="s">
        <v>140</v>
      </c>
      <c r="AU236" s="227" t="s">
        <v>88</v>
      </c>
      <c r="AV236" s="13" t="s">
        <v>88</v>
      </c>
      <c r="AW236" s="13" t="s">
        <v>34</v>
      </c>
      <c r="AX236" s="13" t="s">
        <v>86</v>
      </c>
      <c r="AY236" s="227" t="s">
        <v>127</v>
      </c>
    </row>
    <row r="237" spans="1:65" s="2" customFormat="1" ht="24" customHeight="1">
      <c r="A237" s="34"/>
      <c r="B237" s="35"/>
      <c r="C237" s="199" t="s">
        <v>285</v>
      </c>
      <c r="D237" s="199" t="s">
        <v>129</v>
      </c>
      <c r="E237" s="200" t="s">
        <v>286</v>
      </c>
      <c r="F237" s="201" t="s">
        <v>287</v>
      </c>
      <c r="G237" s="202" t="s">
        <v>247</v>
      </c>
      <c r="H237" s="203">
        <v>125.095</v>
      </c>
      <c r="I237" s="204"/>
      <c r="J237" s="205">
        <f>ROUND(I237*H237,2)</f>
        <v>0</v>
      </c>
      <c r="K237" s="201" t="s">
        <v>133</v>
      </c>
      <c r="L237" s="39"/>
      <c r="M237" s="206" t="s">
        <v>1</v>
      </c>
      <c r="N237" s="207" t="s">
        <v>43</v>
      </c>
      <c r="O237" s="71"/>
      <c r="P237" s="208">
        <f>O237*H237</f>
        <v>0</v>
      </c>
      <c r="Q237" s="208">
        <v>0</v>
      </c>
      <c r="R237" s="208">
        <f>Q237*H237</f>
        <v>0</v>
      </c>
      <c r="S237" s="208">
        <v>0</v>
      </c>
      <c r="T237" s="209">
        <f>S237*H237</f>
        <v>0</v>
      </c>
      <c r="U237" s="34"/>
      <c r="V237" s="34"/>
      <c r="W237" s="34"/>
      <c r="X237" s="34"/>
      <c r="Y237" s="34"/>
      <c r="Z237" s="34"/>
      <c r="AA237" s="34"/>
      <c r="AB237" s="34"/>
      <c r="AC237" s="34"/>
      <c r="AD237" s="34"/>
      <c r="AE237" s="34"/>
      <c r="AR237" s="210" t="s">
        <v>134</v>
      </c>
      <c r="AT237" s="210" t="s">
        <v>129</v>
      </c>
      <c r="AU237" s="210" t="s">
        <v>88</v>
      </c>
      <c r="AY237" s="17" t="s">
        <v>127</v>
      </c>
      <c r="BE237" s="211">
        <f>IF(N237="základní",J237,0)</f>
        <v>0</v>
      </c>
      <c r="BF237" s="211">
        <f>IF(N237="snížená",J237,0)</f>
        <v>0</v>
      </c>
      <c r="BG237" s="211">
        <f>IF(N237="zákl. přenesená",J237,0)</f>
        <v>0</v>
      </c>
      <c r="BH237" s="211">
        <f>IF(N237="sníž. přenesená",J237,0)</f>
        <v>0</v>
      </c>
      <c r="BI237" s="211">
        <f>IF(N237="nulová",J237,0)</f>
        <v>0</v>
      </c>
      <c r="BJ237" s="17" t="s">
        <v>86</v>
      </c>
      <c r="BK237" s="211">
        <f>ROUND(I237*H237,2)</f>
        <v>0</v>
      </c>
      <c r="BL237" s="17" t="s">
        <v>134</v>
      </c>
      <c r="BM237" s="210" t="s">
        <v>288</v>
      </c>
    </row>
    <row r="238" spans="1:47" s="2" customFormat="1" ht="19.5">
      <c r="A238" s="34"/>
      <c r="B238" s="35"/>
      <c r="C238" s="36"/>
      <c r="D238" s="212" t="s">
        <v>136</v>
      </c>
      <c r="E238" s="36"/>
      <c r="F238" s="213" t="s">
        <v>289</v>
      </c>
      <c r="G238" s="36"/>
      <c r="H238" s="36"/>
      <c r="I238" s="111"/>
      <c r="J238" s="36"/>
      <c r="K238" s="36"/>
      <c r="L238" s="39"/>
      <c r="M238" s="214"/>
      <c r="N238" s="215"/>
      <c r="O238" s="71"/>
      <c r="P238" s="71"/>
      <c r="Q238" s="71"/>
      <c r="R238" s="71"/>
      <c r="S238" s="71"/>
      <c r="T238" s="72"/>
      <c r="U238" s="34"/>
      <c r="V238" s="34"/>
      <c r="W238" s="34"/>
      <c r="X238" s="34"/>
      <c r="Y238" s="34"/>
      <c r="Z238" s="34"/>
      <c r="AA238" s="34"/>
      <c r="AB238" s="34"/>
      <c r="AC238" s="34"/>
      <c r="AD238" s="34"/>
      <c r="AE238" s="34"/>
      <c r="AT238" s="17" t="s">
        <v>136</v>
      </c>
      <c r="AU238" s="17" t="s">
        <v>88</v>
      </c>
    </row>
    <row r="239" spans="1:47" s="2" customFormat="1" ht="126.75">
      <c r="A239" s="34"/>
      <c r="B239" s="35"/>
      <c r="C239" s="36"/>
      <c r="D239" s="212" t="s">
        <v>138</v>
      </c>
      <c r="E239" s="36"/>
      <c r="F239" s="216" t="s">
        <v>290</v>
      </c>
      <c r="G239" s="36"/>
      <c r="H239" s="36"/>
      <c r="I239" s="111"/>
      <c r="J239" s="36"/>
      <c r="K239" s="36"/>
      <c r="L239" s="39"/>
      <c r="M239" s="214"/>
      <c r="N239" s="215"/>
      <c r="O239" s="71"/>
      <c r="P239" s="71"/>
      <c r="Q239" s="71"/>
      <c r="R239" s="71"/>
      <c r="S239" s="71"/>
      <c r="T239" s="72"/>
      <c r="U239" s="34"/>
      <c r="V239" s="34"/>
      <c r="W239" s="34"/>
      <c r="X239" s="34"/>
      <c r="Y239" s="34"/>
      <c r="Z239" s="34"/>
      <c r="AA239" s="34"/>
      <c r="AB239" s="34"/>
      <c r="AC239" s="34"/>
      <c r="AD239" s="34"/>
      <c r="AE239" s="34"/>
      <c r="AT239" s="17" t="s">
        <v>138</v>
      </c>
      <c r="AU239" s="17" t="s">
        <v>88</v>
      </c>
    </row>
    <row r="240" spans="2:51" s="13" customFormat="1" ht="11.25">
      <c r="B240" s="217"/>
      <c r="C240" s="218"/>
      <c r="D240" s="212" t="s">
        <v>140</v>
      </c>
      <c r="E240" s="219" t="s">
        <v>1</v>
      </c>
      <c r="F240" s="220" t="s">
        <v>259</v>
      </c>
      <c r="G240" s="218"/>
      <c r="H240" s="221">
        <v>125.095</v>
      </c>
      <c r="I240" s="222"/>
      <c r="J240" s="218"/>
      <c r="K240" s="218"/>
      <c r="L240" s="223"/>
      <c r="M240" s="224"/>
      <c r="N240" s="225"/>
      <c r="O240" s="225"/>
      <c r="P240" s="225"/>
      <c r="Q240" s="225"/>
      <c r="R240" s="225"/>
      <c r="S240" s="225"/>
      <c r="T240" s="226"/>
      <c r="AT240" s="227" t="s">
        <v>140</v>
      </c>
      <c r="AU240" s="227" t="s">
        <v>88</v>
      </c>
      <c r="AV240" s="13" t="s">
        <v>88</v>
      </c>
      <c r="AW240" s="13" t="s">
        <v>34</v>
      </c>
      <c r="AX240" s="13" t="s">
        <v>86</v>
      </c>
      <c r="AY240" s="227" t="s">
        <v>127</v>
      </c>
    </row>
    <row r="241" spans="1:65" s="2" customFormat="1" ht="24" customHeight="1">
      <c r="A241" s="34"/>
      <c r="B241" s="35"/>
      <c r="C241" s="199" t="s">
        <v>291</v>
      </c>
      <c r="D241" s="199" t="s">
        <v>129</v>
      </c>
      <c r="E241" s="200" t="s">
        <v>292</v>
      </c>
      <c r="F241" s="201" t="s">
        <v>293</v>
      </c>
      <c r="G241" s="202" t="s">
        <v>247</v>
      </c>
      <c r="H241" s="203">
        <v>250.19</v>
      </c>
      <c r="I241" s="204"/>
      <c r="J241" s="205">
        <f>ROUND(I241*H241,2)</f>
        <v>0</v>
      </c>
      <c r="K241" s="201" t="s">
        <v>133</v>
      </c>
      <c r="L241" s="39"/>
      <c r="M241" s="206" t="s">
        <v>1</v>
      </c>
      <c r="N241" s="207" t="s">
        <v>43</v>
      </c>
      <c r="O241" s="71"/>
      <c r="P241" s="208">
        <f>O241*H241</f>
        <v>0</v>
      </c>
      <c r="Q241" s="208">
        <v>0</v>
      </c>
      <c r="R241" s="208">
        <f>Q241*H241</f>
        <v>0</v>
      </c>
      <c r="S241" s="208">
        <v>0</v>
      </c>
      <c r="T241" s="209">
        <f>S241*H241</f>
        <v>0</v>
      </c>
      <c r="U241" s="34"/>
      <c r="V241" s="34"/>
      <c r="W241" s="34"/>
      <c r="X241" s="34"/>
      <c r="Y241" s="34"/>
      <c r="Z241" s="34"/>
      <c r="AA241" s="34"/>
      <c r="AB241" s="34"/>
      <c r="AC241" s="34"/>
      <c r="AD241" s="34"/>
      <c r="AE241" s="34"/>
      <c r="AR241" s="210" t="s">
        <v>134</v>
      </c>
      <c r="AT241" s="210" t="s">
        <v>129</v>
      </c>
      <c r="AU241" s="210" t="s">
        <v>88</v>
      </c>
      <c r="AY241" s="17" t="s">
        <v>127</v>
      </c>
      <c r="BE241" s="211">
        <f>IF(N241="základní",J241,0)</f>
        <v>0</v>
      </c>
      <c r="BF241" s="211">
        <f>IF(N241="snížená",J241,0)</f>
        <v>0</v>
      </c>
      <c r="BG241" s="211">
        <f>IF(N241="zákl. přenesená",J241,0)</f>
        <v>0</v>
      </c>
      <c r="BH241" s="211">
        <f>IF(N241="sníž. přenesená",J241,0)</f>
        <v>0</v>
      </c>
      <c r="BI241" s="211">
        <f>IF(N241="nulová",J241,0)</f>
        <v>0</v>
      </c>
      <c r="BJ241" s="17" t="s">
        <v>86</v>
      </c>
      <c r="BK241" s="211">
        <f>ROUND(I241*H241,2)</f>
        <v>0</v>
      </c>
      <c r="BL241" s="17" t="s">
        <v>134</v>
      </c>
      <c r="BM241" s="210" t="s">
        <v>294</v>
      </c>
    </row>
    <row r="242" spans="1:47" s="2" customFormat="1" ht="29.25">
      <c r="A242" s="34"/>
      <c r="B242" s="35"/>
      <c r="C242" s="36"/>
      <c r="D242" s="212" t="s">
        <v>136</v>
      </c>
      <c r="E242" s="36"/>
      <c r="F242" s="213" t="s">
        <v>295</v>
      </c>
      <c r="G242" s="36"/>
      <c r="H242" s="36"/>
      <c r="I242" s="111"/>
      <c r="J242" s="36"/>
      <c r="K242" s="36"/>
      <c r="L242" s="39"/>
      <c r="M242" s="214"/>
      <c r="N242" s="215"/>
      <c r="O242" s="71"/>
      <c r="P242" s="71"/>
      <c r="Q242" s="71"/>
      <c r="R242" s="71"/>
      <c r="S242" s="71"/>
      <c r="T242" s="72"/>
      <c r="U242" s="34"/>
      <c r="V242" s="34"/>
      <c r="W242" s="34"/>
      <c r="X242" s="34"/>
      <c r="Y242" s="34"/>
      <c r="Z242" s="34"/>
      <c r="AA242" s="34"/>
      <c r="AB242" s="34"/>
      <c r="AC242" s="34"/>
      <c r="AD242" s="34"/>
      <c r="AE242" s="34"/>
      <c r="AT242" s="17" t="s">
        <v>136</v>
      </c>
      <c r="AU242" s="17" t="s">
        <v>88</v>
      </c>
    </row>
    <row r="243" spans="1:47" s="2" customFormat="1" ht="146.25">
      <c r="A243" s="34"/>
      <c r="B243" s="35"/>
      <c r="C243" s="36"/>
      <c r="D243" s="212" t="s">
        <v>138</v>
      </c>
      <c r="E243" s="36"/>
      <c r="F243" s="216" t="s">
        <v>296</v>
      </c>
      <c r="G243" s="36"/>
      <c r="H243" s="36"/>
      <c r="I243" s="111"/>
      <c r="J243" s="36"/>
      <c r="K243" s="36"/>
      <c r="L243" s="39"/>
      <c r="M243" s="214"/>
      <c r="N243" s="215"/>
      <c r="O243" s="71"/>
      <c r="P243" s="71"/>
      <c r="Q243" s="71"/>
      <c r="R243" s="71"/>
      <c r="S243" s="71"/>
      <c r="T243" s="72"/>
      <c r="U243" s="34"/>
      <c r="V243" s="34"/>
      <c r="W243" s="34"/>
      <c r="X243" s="34"/>
      <c r="Y243" s="34"/>
      <c r="Z243" s="34"/>
      <c r="AA243" s="34"/>
      <c r="AB243" s="34"/>
      <c r="AC243" s="34"/>
      <c r="AD243" s="34"/>
      <c r="AE243" s="34"/>
      <c r="AT243" s="17" t="s">
        <v>138</v>
      </c>
      <c r="AU243" s="17" t="s">
        <v>88</v>
      </c>
    </row>
    <row r="244" spans="2:51" s="13" customFormat="1" ht="11.25">
      <c r="B244" s="217"/>
      <c r="C244" s="218"/>
      <c r="D244" s="212" t="s">
        <v>140</v>
      </c>
      <c r="E244" s="219" t="s">
        <v>1</v>
      </c>
      <c r="F244" s="220" t="s">
        <v>297</v>
      </c>
      <c r="G244" s="218"/>
      <c r="H244" s="221">
        <v>250.19</v>
      </c>
      <c r="I244" s="222"/>
      <c r="J244" s="218"/>
      <c r="K244" s="218"/>
      <c r="L244" s="223"/>
      <c r="M244" s="224"/>
      <c r="N244" s="225"/>
      <c r="O244" s="225"/>
      <c r="P244" s="225"/>
      <c r="Q244" s="225"/>
      <c r="R244" s="225"/>
      <c r="S244" s="225"/>
      <c r="T244" s="226"/>
      <c r="AT244" s="227" t="s">
        <v>140</v>
      </c>
      <c r="AU244" s="227" t="s">
        <v>88</v>
      </c>
      <c r="AV244" s="13" t="s">
        <v>88</v>
      </c>
      <c r="AW244" s="13" t="s">
        <v>34</v>
      </c>
      <c r="AX244" s="13" t="s">
        <v>78</v>
      </c>
      <c r="AY244" s="227" t="s">
        <v>127</v>
      </c>
    </row>
    <row r="245" spans="2:51" s="14" customFormat="1" ht="11.25">
      <c r="B245" s="228"/>
      <c r="C245" s="229"/>
      <c r="D245" s="212" t="s">
        <v>140</v>
      </c>
      <c r="E245" s="230" t="s">
        <v>1</v>
      </c>
      <c r="F245" s="231" t="s">
        <v>143</v>
      </c>
      <c r="G245" s="229"/>
      <c r="H245" s="232">
        <v>250.19</v>
      </c>
      <c r="I245" s="233"/>
      <c r="J245" s="229"/>
      <c r="K245" s="229"/>
      <c r="L245" s="234"/>
      <c r="M245" s="235"/>
      <c r="N245" s="236"/>
      <c r="O245" s="236"/>
      <c r="P245" s="236"/>
      <c r="Q245" s="236"/>
      <c r="R245" s="236"/>
      <c r="S245" s="236"/>
      <c r="T245" s="237"/>
      <c r="AT245" s="238" t="s">
        <v>140</v>
      </c>
      <c r="AU245" s="238" t="s">
        <v>88</v>
      </c>
      <c r="AV245" s="14" t="s">
        <v>134</v>
      </c>
      <c r="AW245" s="14" t="s">
        <v>34</v>
      </c>
      <c r="AX245" s="14" t="s">
        <v>86</v>
      </c>
      <c r="AY245" s="238" t="s">
        <v>127</v>
      </c>
    </row>
    <row r="246" spans="1:65" s="2" customFormat="1" ht="16.5" customHeight="1">
      <c r="A246" s="34"/>
      <c r="B246" s="35"/>
      <c r="C246" s="199" t="s">
        <v>298</v>
      </c>
      <c r="D246" s="199" t="s">
        <v>129</v>
      </c>
      <c r="E246" s="200" t="s">
        <v>299</v>
      </c>
      <c r="F246" s="201" t="s">
        <v>300</v>
      </c>
      <c r="G246" s="202" t="s">
        <v>301</v>
      </c>
      <c r="H246" s="203">
        <v>2</v>
      </c>
      <c r="I246" s="204"/>
      <c r="J246" s="205">
        <f>ROUND(I246*H246,2)</f>
        <v>0</v>
      </c>
      <c r="K246" s="201" t="s">
        <v>133</v>
      </c>
      <c r="L246" s="39"/>
      <c r="M246" s="206" t="s">
        <v>1</v>
      </c>
      <c r="N246" s="207" t="s">
        <v>43</v>
      </c>
      <c r="O246" s="71"/>
      <c r="P246" s="208">
        <f>O246*H246</f>
        <v>0</v>
      </c>
      <c r="Q246" s="208">
        <v>0</v>
      </c>
      <c r="R246" s="208">
        <f>Q246*H246</f>
        <v>0</v>
      </c>
      <c r="S246" s="208">
        <v>0</v>
      </c>
      <c r="T246" s="209">
        <f>S246*H246</f>
        <v>0</v>
      </c>
      <c r="U246" s="34"/>
      <c r="V246" s="34"/>
      <c r="W246" s="34"/>
      <c r="X246" s="34"/>
      <c r="Y246" s="34"/>
      <c r="Z246" s="34"/>
      <c r="AA246" s="34"/>
      <c r="AB246" s="34"/>
      <c r="AC246" s="34"/>
      <c r="AD246" s="34"/>
      <c r="AE246" s="34"/>
      <c r="AR246" s="210" t="s">
        <v>134</v>
      </c>
      <c r="AT246" s="210" t="s">
        <v>129</v>
      </c>
      <c r="AU246" s="210" t="s">
        <v>88</v>
      </c>
      <c r="AY246" s="17" t="s">
        <v>127</v>
      </c>
      <c r="BE246" s="211">
        <f>IF(N246="základní",J246,0)</f>
        <v>0</v>
      </c>
      <c r="BF246" s="211">
        <f>IF(N246="snížená",J246,0)</f>
        <v>0</v>
      </c>
      <c r="BG246" s="211">
        <f>IF(N246="zákl. přenesená",J246,0)</f>
        <v>0</v>
      </c>
      <c r="BH246" s="211">
        <f>IF(N246="sníž. přenesená",J246,0)</f>
        <v>0</v>
      </c>
      <c r="BI246" s="211">
        <f>IF(N246="nulová",J246,0)</f>
        <v>0</v>
      </c>
      <c r="BJ246" s="17" t="s">
        <v>86</v>
      </c>
      <c r="BK246" s="211">
        <f>ROUND(I246*H246,2)</f>
        <v>0</v>
      </c>
      <c r="BL246" s="17" t="s">
        <v>134</v>
      </c>
      <c r="BM246" s="210" t="s">
        <v>302</v>
      </c>
    </row>
    <row r="247" spans="1:47" s="2" customFormat="1" ht="19.5">
      <c r="A247" s="34"/>
      <c r="B247" s="35"/>
      <c r="C247" s="36"/>
      <c r="D247" s="212" t="s">
        <v>136</v>
      </c>
      <c r="E247" s="36"/>
      <c r="F247" s="213" t="s">
        <v>303</v>
      </c>
      <c r="G247" s="36"/>
      <c r="H247" s="36"/>
      <c r="I247" s="111"/>
      <c r="J247" s="36"/>
      <c r="K247" s="36"/>
      <c r="L247" s="39"/>
      <c r="M247" s="214"/>
      <c r="N247" s="215"/>
      <c r="O247" s="71"/>
      <c r="P247" s="71"/>
      <c r="Q247" s="71"/>
      <c r="R247" s="71"/>
      <c r="S247" s="71"/>
      <c r="T247" s="72"/>
      <c r="U247" s="34"/>
      <c r="V247" s="34"/>
      <c r="W247" s="34"/>
      <c r="X247" s="34"/>
      <c r="Y247" s="34"/>
      <c r="Z247" s="34"/>
      <c r="AA247" s="34"/>
      <c r="AB247" s="34"/>
      <c r="AC247" s="34"/>
      <c r="AD247" s="34"/>
      <c r="AE247" s="34"/>
      <c r="AT247" s="17" t="s">
        <v>136</v>
      </c>
      <c r="AU247" s="17" t="s">
        <v>88</v>
      </c>
    </row>
    <row r="248" spans="1:47" s="2" customFormat="1" ht="107.25">
      <c r="A248" s="34"/>
      <c r="B248" s="35"/>
      <c r="C248" s="36"/>
      <c r="D248" s="212" t="s">
        <v>138</v>
      </c>
      <c r="E248" s="36"/>
      <c r="F248" s="216" t="s">
        <v>304</v>
      </c>
      <c r="G248" s="36"/>
      <c r="H248" s="36"/>
      <c r="I248" s="111"/>
      <c r="J248" s="36"/>
      <c r="K248" s="36"/>
      <c r="L248" s="39"/>
      <c r="M248" s="214"/>
      <c r="N248" s="215"/>
      <c r="O248" s="71"/>
      <c r="P248" s="71"/>
      <c r="Q248" s="71"/>
      <c r="R248" s="71"/>
      <c r="S248" s="71"/>
      <c r="T248" s="72"/>
      <c r="U248" s="34"/>
      <c r="V248" s="34"/>
      <c r="W248" s="34"/>
      <c r="X248" s="34"/>
      <c r="Y248" s="34"/>
      <c r="Z248" s="34"/>
      <c r="AA248" s="34"/>
      <c r="AB248" s="34"/>
      <c r="AC248" s="34"/>
      <c r="AD248" s="34"/>
      <c r="AE248" s="34"/>
      <c r="AT248" s="17" t="s">
        <v>138</v>
      </c>
      <c r="AU248" s="17" t="s">
        <v>88</v>
      </c>
    </row>
    <row r="249" spans="1:47" s="2" customFormat="1" ht="19.5">
      <c r="A249" s="34"/>
      <c r="B249" s="35"/>
      <c r="C249" s="36"/>
      <c r="D249" s="212" t="s">
        <v>305</v>
      </c>
      <c r="E249" s="36"/>
      <c r="F249" s="216" t="s">
        <v>306</v>
      </c>
      <c r="G249" s="36"/>
      <c r="H249" s="36"/>
      <c r="I249" s="111"/>
      <c r="J249" s="36"/>
      <c r="K249" s="36"/>
      <c r="L249" s="39"/>
      <c r="M249" s="214"/>
      <c r="N249" s="215"/>
      <c r="O249" s="71"/>
      <c r="P249" s="71"/>
      <c r="Q249" s="71"/>
      <c r="R249" s="71"/>
      <c r="S249" s="71"/>
      <c r="T249" s="72"/>
      <c r="U249" s="34"/>
      <c r="V249" s="34"/>
      <c r="W249" s="34"/>
      <c r="X249" s="34"/>
      <c r="Y249" s="34"/>
      <c r="Z249" s="34"/>
      <c r="AA249" s="34"/>
      <c r="AB249" s="34"/>
      <c r="AC249" s="34"/>
      <c r="AD249" s="34"/>
      <c r="AE249" s="34"/>
      <c r="AT249" s="17" t="s">
        <v>305</v>
      </c>
      <c r="AU249" s="17" t="s">
        <v>88</v>
      </c>
    </row>
    <row r="250" spans="2:51" s="13" customFormat="1" ht="11.25">
      <c r="B250" s="217"/>
      <c r="C250" s="218"/>
      <c r="D250" s="212" t="s">
        <v>140</v>
      </c>
      <c r="E250" s="219" t="s">
        <v>1</v>
      </c>
      <c r="F250" s="220" t="s">
        <v>88</v>
      </c>
      <c r="G250" s="218"/>
      <c r="H250" s="221">
        <v>2</v>
      </c>
      <c r="I250" s="222"/>
      <c r="J250" s="218"/>
      <c r="K250" s="218"/>
      <c r="L250" s="223"/>
      <c r="M250" s="224"/>
      <c r="N250" s="225"/>
      <c r="O250" s="225"/>
      <c r="P250" s="225"/>
      <c r="Q250" s="225"/>
      <c r="R250" s="225"/>
      <c r="S250" s="225"/>
      <c r="T250" s="226"/>
      <c r="AT250" s="227" t="s">
        <v>140</v>
      </c>
      <c r="AU250" s="227" t="s">
        <v>88</v>
      </c>
      <c r="AV250" s="13" t="s">
        <v>88</v>
      </c>
      <c r="AW250" s="13" t="s">
        <v>34</v>
      </c>
      <c r="AX250" s="13" t="s">
        <v>86</v>
      </c>
      <c r="AY250" s="227" t="s">
        <v>127</v>
      </c>
    </row>
    <row r="251" spans="1:65" s="2" customFormat="1" ht="16.5" customHeight="1">
      <c r="A251" s="34"/>
      <c r="B251" s="35"/>
      <c r="C251" s="199" t="s">
        <v>307</v>
      </c>
      <c r="D251" s="199" t="s">
        <v>129</v>
      </c>
      <c r="E251" s="200" t="s">
        <v>308</v>
      </c>
      <c r="F251" s="201" t="s">
        <v>309</v>
      </c>
      <c r="G251" s="202" t="s">
        <v>132</v>
      </c>
      <c r="H251" s="203">
        <v>2.502</v>
      </c>
      <c r="I251" s="204"/>
      <c r="J251" s="205">
        <f>ROUND(I251*H251,2)</f>
        <v>0</v>
      </c>
      <c r="K251" s="201" t="s">
        <v>133</v>
      </c>
      <c r="L251" s="39"/>
      <c r="M251" s="206" t="s">
        <v>1</v>
      </c>
      <c r="N251" s="207" t="s">
        <v>43</v>
      </c>
      <c r="O251" s="71"/>
      <c r="P251" s="208">
        <f>O251*H251</f>
        <v>0</v>
      </c>
      <c r="Q251" s="208">
        <v>0</v>
      </c>
      <c r="R251" s="208">
        <f>Q251*H251</f>
        <v>0</v>
      </c>
      <c r="S251" s="208">
        <v>0</v>
      </c>
      <c r="T251" s="209">
        <f>S251*H251</f>
        <v>0</v>
      </c>
      <c r="U251" s="34"/>
      <c r="V251" s="34"/>
      <c r="W251" s="34"/>
      <c r="X251" s="34"/>
      <c r="Y251" s="34"/>
      <c r="Z251" s="34"/>
      <c r="AA251" s="34"/>
      <c r="AB251" s="34"/>
      <c r="AC251" s="34"/>
      <c r="AD251" s="34"/>
      <c r="AE251" s="34"/>
      <c r="AR251" s="210" t="s">
        <v>134</v>
      </c>
      <c r="AT251" s="210" t="s">
        <v>129</v>
      </c>
      <c r="AU251" s="210" t="s">
        <v>88</v>
      </c>
      <c r="AY251" s="17" t="s">
        <v>127</v>
      </c>
      <c r="BE251" s="211">
        <f>IF(N251="základní",J251,0)</f>
        <v>0</v>
      </c>
      <c r="BF251" s="211">
        <f>IF(N251="snížená",J251,0)</f>
        <v>0</v>
      </c>
      <c r="BG251" s="211">
        <f>IF(N251="zákl. přenesená",J251,0)</f>
        <v>0</v>
      </c>
      <c r="BH251" s="211">
        <f>IF(N251="sníž. přenesená",J251,0)</f>
        <v>0</v>
      </c>
      <c r="BI251" s="211">
        <f>IF(N251="nulová",J251,0)</f>
        <v>0</v>
      </c>
      <c r="BJ251" s="17" t="s">
        <v>86</v>
      </c>
      <c r="BK251" s="211">
        <f>ROUND(I251*H251,2)</f>
        <v>0</v>
      </c>
      <c r="BL251" s="17" t="s">
        <v>134</v>
      </c>
      <c r="BM251" s="210" t="s">
        <v>310</v>
      </c>
    </row>
    <row r="252" spans="1:47" s="2" customFormat="1" ht="11.25">
      <c r="A252" s="34"/>
      <c r="B252" s="35"/>
      <c r="C252" s="36"/>
      <c r="D252" s="212" t="s">
        <v>136</v>
      </c>
      <c r="E252" s="36"/>
      <c r="F252" s="213" t="s">
        <v>311</v>
      </c>
      <c r="G252" s="36"/>
      <c r="H252" s="36"/>
      <c r="I252" s="111"/>
      <c r="J252" s="36"/>
      <c r="K252" s="36"/>
      <c r="L252" s="39"/>
      <c r="M252" s="214"/>
      <c r="N252" s="215"/>
      <c r="O252" s="71"/>
      <c r="P252" s="71"/>
      <c r="Q252" s="71"/>
      <c r="R252" s="71"/>
      <c r="S252" s="71"/>
      <c r="T252" s="72"/>
      <c r="U252" s="34"/>
      <c r="V252" s="34"/>
      <c r="W252" s="34"/>
      <c r="X252" s="34"/>
      <c r="Y252" s="34"/>
      <c r="Z252" s="34"/>
      <c r="AA252" s="34"/>
      <c r="AB252" s="34"/>
      <c r="AC252" s="34"/>
      <c r="AD252" s="34"/>
      <c r="AE252" s="34"/>
      <c r="AT252" s="17" t="s">
        <v>136</v>
      </c>
      <c r="AU252" s="17" t="s">
        <v>88</v>
      </c>
    </row>
    <row r="253" spans="2:51" s="13" customFormat="1" ht="11.25">
      <c r="B253" s="217"/>
      <c r="C253" s="218"/>
      <c r="D253" s="212" t="s">
        <v>140</v>
      </c>
      <c r="E253" s="219" t="s">
        <v>1</v>
      </c>
      <c r="F253" s="220" t="s">
        <v>312</v>
      </c>
      <c r="G253" s="218"/>
      <c r="H253" s="221">
        <v>2.502</v>
      </c>
      <c r="I253" s="222"/>
      <c r="J253" s="218"/>
      <c r="K253" s="218"/>
      <c r="L253" s="223"/>
      <c r="M253" s="224"/>
      <c r="N253" s="225"/>
      <c r="O253" s="225"/>
      <c r="P253" s="225"/>
      <c r="Q253" s="225"/>
      <c r="R253" s="225"/>
      <c r="S253" s="225"/>
      <c r="T253" s="226"/>
      <c r="AT253" s="227" t="s">
        <v>140</v>
      </c>
      <c r="AU253" s="227" t="s">
        <v>88</v>
      </c>
      <c r="AV253" s="13" t="s">
        <v>88</v>
      </c>
      <c r="AW253" s="13" t="s">
        <v>34</v>
      </c>
      <c r="AX253" s="13" t="s">
        <v>78</v>
      </c>
      <c r="AY253" s="227" t="s">
        <v>127</v>
      </c>
    </row>
    <row r="254" spans="2:51" s="14" customFormat="1" ht="11.25">
      <c r="B254" s="228"/>
      <c r="C254" s="229"/>
      <c r="D254" s="212" t="s">
        <v>140</v>
      </c>
      <c r="E254" s="230" t="s">
        <v>1</v>
      </c>
      <c r="F254" s="231" t="s">
        <v>143</v>
      </c>
      <c r="G254" s="229"/>
      <c r="H254" s="232">
        <v>2.502</v>
      </c>
      <c r="I254" s="233"/>
      <c r="J254" s="229"/>
      <c r="K254" s="229"/>
      <c r="L254" s="234"/>
      <c r="M254" s="235"/>
      <c r="N254" s="236"/>
      <c r="O254" s="236"/>
      <c r="P254" s="236"/>
      <c r="Q254" s="236"/>
      <c r="R254" s="236"/>
      <c r="S254" s="236"/>
      <c r="T254" s="237"/>
      <c r="AT254" s="238" t="s">
        <v>140</v>
      </c>
      <c r="AU254" s="238" t="s">
        <v>88</v>
      </c>
      <c r="AV254" s="14" t="s">
        <v>134</v>
      </c>
      <c r="AW254" s="14" t="s">
        <v>34</v>
      </c>
      <c r="AX254" s="14" t="s">
        <v>86</v>
      </c>
      <c r="AY254" s="238" t="s">
        <v>127</v>
      </c>
    </row>
    <row r="255" spans="1:65" s="2" customFormat="1" ht="16.5" customHeight="1">
      <c r="A255" s="34"/>
      <c r="B255" s="35"/>
      <c r="C255" s="199" t="s">
        <v>313</v>
      </c>
      <c r="D255" s="199" t="s">
        <v>129</v>
      </c>
      <c r="E255" s="200" t="s">
        <v>314</v>
      </c>
      <c r="F255" s="201" t="s">
        <v>315</v>
      </c>
      <c r="G255" s="202" t="s">
        <v>132</v>
      </c>
      <c r="H255" s="203">
        <v>2.502</v>
      </c>
      <c r="I255" s="204"/>
      <c r="J255" s="205">
        <f>ROUND(I255*H255,2)</f>
        <v>0</v>
      </c>
      <c r="K255" s="201" t="s">
        <v>133</v>
      </c>
      <c r="L255" s="39"/>
      <c r="M255" s="206" t="s">
        <v>1</v>
      </c>
      <c r="N255" s="207" t="s">
        <v>43</v>
      </c>
      <c r="O255" s="71"/>
      <c r="P255" s="208">
        <f>O255*H255</f>
        <v>0</v>
      </c>
      <c r="Q255" s="208">
        <v>0</v>
      </c>
      <c r="R255" s="208">
        <f>Q255*H255</f>
        <v>0</v>
      </c>
      <c r="S255" s="208">
        <v>0</v>
      </c>
      <c r="T255" s="209">
        <f>S255*H255</f>
        <v>0</v>
      </c>
      <c r="U255" s="34"/>
      <c r="V255" s="34"/>
      <c r="W255" s="34"/>
      <c r="X255" s="34"/>
      <c r="Y255" s="34"/>
      <c r="Z255" s="34"/>
      <c r="AA255" s="34"/>
      <c r="AB255" s="34"/>
      <c r="AC255" s="34"/>
      <c r="AD255" s="34"/>
      <c r="AE255" s="34"/>
      <c r="AR255" s="210" t="s">
        <v>134</v>
      </c>
      <c r="AT255" s="210" t="s">
        <v>129</v>
      </c>
      <c r="AU255" s="210" t="s">
        <v>88</v>
      </c>
      <c r="AY255" s="17" t="s">
        <v>127</v>
      </c>
      <c r="BE255" s="211">
        <f>IF(N255="základní",J255,0)</f>
        <v>0</v>
      </c>
      <c r="BF255" s="211">
        <f>IF(N255="snížená",J255,0)</f>
        <v>0</v>
      </c>
      <c r="BG255" s="211">
        <f>IF(N255="zákl. přenesená",J255,0)</f>
        <v>0</v>
      </c>
      <c r="BH255" s="211">
        <f>IF(N255="sníž. přenesená",J255,0)</f>
        <v>0</v>
      </c>
      <c r="BI255" s="211">
        <f>IF(N255="nulová",J255,0)</f>
        <v>0</v>
      </c>
      <c r="BJ255" s="17" t="s">
        <v>86</v>
      </c>
      <c r="BK255" s="211">
        <f>ROUND(I255*H255,2)</f>
        <v>0</v>
      </c>
      <c r="BL255" s="17" t="s">
        <v>134</v>
      </c>
      <c r="BM255" s="210" t="s">
        <v>316</v>
      </c>
    </row>
    <row r="256" spans="1:47" s="2" customFormat="1" ht="11.25">
      <c r="A256" s="34"/>
      <c r="B256" s="35"/>
      <c r="C256" s="36"/>
      <c r="D256" s="212" t="s">
        <v>136</v>
      </c>
      <c r="E256" s="36"/>
      <c r="F256" s="213" t="s">
        <v>317</v>
      </c>
      <c r="G256" s="36"/>
      <c r="H256" s="36"/>
      <c r="I256" s="111"/>
      <c r="J256" s="36"/>
      <c r="K256" s="36"/>
      <c r="L256" s="39"/>
      <c r="M256" s="214"/>
      <c r="N256" s="215"/>
      <c r="O256" s="71"/>
      <c r="P256" s="71"/>
      <c r="Q256" s="71"/>
      <c r="R256" s="71"/>
      <c r="S256" s="71"/>
      <c r="T256" s="72"/>
      <c r="U256" s="34"/>
      <c r="V256" s="34"/>
      <c r="W256" s="34"/>
      <c r="X256" s="34"/>
      <c r="Y256" s="34"/>
      <c r="Z256" s="34"/>
      <c r="AA256" s="34"/>
      <c r="AB256" s="34"/>
      <c r="AC256" s="34"/>
      <c r="AD256" s="34"/>
      <c r="AE256" s="34"/>
      <c r="AT256" s="17" t="s">
        <v>136</v>
      </c>
      <c r="AU256" s="17" t="s">
        <v>88</v>
      </c>
    </row>
    <row r="257" spans="1:47" s="2" customFormat="1" ht="48.75">
      <c r="A257" s="34"/>
      <c r="B257" s="35"/>
      <c r="C257" s="36"/>
      <c r="D257" s="212" t="s">
        <v>138</v>
      </c>
      <c r="E257" s="36"/>
      <c r="F257" s="216" t="s">
        <v>318</v>
      </c>
      <c r="G257" s="36"/>
      <c r="H257" s="36"/>
      <c r="I257" s="111"/>
      <c r="J257" s="36"/>
      <c r="K257" s="36"/>
      <c r="L257" s="39"/>
      <c r="M257" s="214"/>
      <c r="N257" s="215"/>
      <c r="O257" s="71"/>
      <c r="P257" s="71"/>
      <c r="Q257" s="71"/>
      <c r="R257" s="71"/>
      <c r="S257" s="71"/>
      <c r="T257" s="72"/>
      <c r="U257" s="34"/>
      <c r="V257" s="34"/>
      <c r="W257" s="34"/>
      <c r="X257" s="34"/>
      <c r="Y257" s="34"/>
      <c r="Z257" s="34"/>
      <c r="AA257" s="34"/>
      <c r="AB257" s="34"/>
      <c r="AC257" s="34"/>
      <c r="AD257" s="34"/>
      <c r="AE257" s="34"/>
      <c r="AT257" s="17" t="s">
        <v>138</v>
      </c>
      <c r="AU257" s="17" t="s">
        <v>88</v>
      </c>
    </row>
    <row r="258" spans="2:51" s="13" customFormat="1" ht="11.25">
      <c r="B258" s="217"/>
      <c r="C258" s="218"/>
      <c r="D258" s="212" t="s">
        <v>140</v>
      </c>
      <c r="E258" s="219" t="s">
        <v>1</v>
      </c>
      <c r="F258" s="220" t="s">
        <v>319</v>
      </c>
      <c r="G258" s="218"/>
      <c r="H258" s="221">
        <v>2.502</v>
      </c>
      <c r="I258" s="222"/>
      <c r="J258" s="218"/>
      <c r="K258" s="218"/>
      <c r="L258" s="223"/>
      <c r="M258" s="224"/>
      <c r="N258" s="225"/>
      <c r="O258" s="225"/>
      <c r="P258" s="225"/>
      <c r="Q258" s="225"/>
      <c r="R258" s="225"/>
      <c r="S258" s="225"/>
      <c r="T258" s="226"/>
      <c r="AT258" s="227" t="s">
        <v>140</v>
      </c>
      <c r="AU258" s="227" t="s">
        <v>88</v>
      </c>
      <c r="AV258" s="13" t="s">
        <v>88</v>
      </c>
      <c r="AW258" s="13" t="s">
        <v>34</v>
      </c>
      <c r="AX258" s="13" t="s">
        <v>86</v>
      </c>
      <c r="AY258" s="227" t="s">
        <v>127</v>
      </c>
    </row>
    <row r="259" spans="2:63" s="12" customFormat="1" ht="22.9" customHeight="1">
      <c r="B259" s="183"/>
      <c r="C259" s="184"/>
      <c r="D259" s="185" t="s">
        <v>77</v>
      </c>
      <c r="E259" s="197" t="s">
        <v>134</v>
      </c>
      <c r="F259" s="197" t="s">
        <v>320</v>
      </c>
      <c r="G259" s="184"/>
      <c r="H259" s="184"/>
      <c r="I259" s="187"/>
      <c r="J259" s="198">
        <f>BK259</f>
        <v>0</v>
      </c>
      <c r="K259" s="184"/>
      <c r="L259" s="189"/>
      <c r="M259" s="190"/>
      <c r="N259" s="191"/>
      <c r="O259" s="191"/>
      <c r="P259" s="192">
        <f>SUM(P260:P263)</f>
        <v>0</v>
      </c>
      <c r="Q259" s="191"/>
      <c r="R259" s="192">
        <f>SUM(R260:R263)</f>
        <v>0</v>
      </c>
      <c r="S259" s="191"/>
      <c r="T259" s="193">
        <f>SUM(T260:T263)</f>
        <v>0</v>
      </c>
      <c r="AR259" s="194" t="s">
        <v>86</v>
      </c>
      <c r="AT259" s="195" t="s">
        <v>77</v>
      </c>
      <c r="AU259" s="195" t="s">
        <v>86</v>
      </c>
      <c r="AY259" s="194" t="s">
        <v>127</v>
      </c>
      <c r="BK259" s="196">
        <f>SUM(BK260:BK263)</f>
        <v>0</v>
      </c>
    </row>
    <row r="260" spans="1:65" s="2" customFormat="1" ht="16.5" customHeight="1">
      <c r="A260" s="34"/>
      <c r="B260" s="35"/>
      <c r="C260" s="199" t="s">
        <v>321</v>
      </c>
      <c r="D260" s="199" t="s">
        <v>129</v>
      </c>
      <c r="E260" s="200" t="s">
        <v>322</v>
      </c>
      <c r="F260" s="201" t="s">
        <v>323</v>
      </c>
      <c r="G260" s="202" t="s">
        <v>132</v>
      </c>
      <c r="H260" s="203">
        <v>0.407</v>
      </c>
      <c r="I260" s="204"/>
      <c r="J260" s="205">
        <f>ROUND(I260*H260,2)</f>
        <v>0</v>
      </c>
      <c r="K260" s="201" t="s">
        <v>133</v>
      </c>
      <c r="L260" s="39"/>
      <c r="M260" s="206" t="s">
        <v>1</v>
      </c>
      <c r="N260" s="207" t="s">
        <v>43</v>
      </c>
      <c r="O260" s="71"/>
      <c r="P260" s="208">
        <f>O260*H260</f>
        <v>0</v>
      </c>
      <c r="Q260" s="208">
        <v>0</v>
      </c>
      <c r="R260" s="208">
        <f>Q260*H260</f>
        <v>0</v>
      </c>
      <c r="S260" s="208">
        <v>0</v>
      </c>
      <c r="T260" s="209">
        <f>S260*H260</f>
        <v>0</v>
      </c>
      <c r="U260" s="34"/>
      <c r="V260" s="34"/>
      <c r="W260" s="34"/>
      <c r="X260" s="34"/>
      <c r="Y260" s="34"/>
      <c r="Z260" s="34"/>
      <c r="AA260" s="34"/>
      <c r="AB260" s="34"/>
      <c r="AC260" s="34"/>
      <c r="AD260" s="34"/>
      <c r="AE260" s="34"/>
      <c r="AR260" s="210" t="s">
        <v>134</v>
      </c>
      <c r="AT260" s="210" t="s">
        <v>129</v>
      </c>
      <c r="AU260" s="210" t="s">
        <v>88</v>
      </c>
      <c r="AY260" s="17" t="s">
        <v>127</v>
      </c>
      <c r="BE260" s="211">
        <f>IF(N260="základní",J260,0)</f>
        <v>0</v>
      </c>
      <c r="BF260" s="211">
        <f>IF(N260="snížená",J260,0)</f>
        <v>0</v>
      </c>
      <c r="BG260" s="211">
        <f>IF(N260="zákl. přenesená",J260,0)</f>
        <v>0</v>
      </c>
      <c r="BH260" s="211">
        <f>IF(N260="sníž. přenesená",J260,0)</f>
        <v>0</v>
      </c>
      <c r="BI260" s="211">
        <f>IF(N260="nulová",J260,0)</f>
        <v>0</v>
      </c>
      <c r="BJ260" s="17" t="s">
        <v>86</v>
      </c>
      <c r="BK260" s="211">
        <f>ROUND(I260*H260,2)</f>
        <v>0</v>
      </c>
      <c r="BL260" s="17" t="s">
        <v>134</v>
      </c>
      <c r="BM260" s="210" t="s">
        <v>324</v>
      </c>
    </row>
    <row r="261" spans="1:47" s="2" customFormat="1" ht="19.5">
      <c r="A261" s="34"/>
      <c r="B261" s="35"/>
      <c r="C261" s="36"/>
      <c r="D261" s="212" t="s">
        <v>136</v>
      </c>
      <c r="E261" s="36"/>
      <c r="F261" s="213" t="s">
        <v>325</v>
      </c>
      <c r="G261" s="36"/>
      <c r="H261" s="36"/>
      <c r="I261" s="111"/>
      <c r="J261" s="36"/>
      <c r="K261" s="36"/>
      <c r="L261" s="39"/>
      <c r="M261" s="214"/>
      <c r="N261" s="215"/>
      <c r="O261" s="71"/>
      <c r="P261" s="71"/>
      <c r="Q261" s="71"/>
      <c r="R261" s="71"/>
      <c r="S261" s="71"/>
      <c r="T261" s="72"/>
      <c r="U261" s="34"/>
      <c r="V261" s="34"/>
      <c r="W261" s="34"/>
      <c r="X261" s="34"/>
      <c r="Y261" s="34"/>
      <c r="Z261" s="34"/>
      <c r="AA261" s="34"/>
      <c r="AB261" s="34"/>
      <c r="AC261" s="34"/>
      <c r="AD261" s="34"/>
      <c r="AE261" s="34"/>
      <c r="AT261" s="17" t="s">
        <v>136</v>
      </c>
      <c r="AU261" s="17" t="s">
        <v>88</v>
      </c>
    </row>
    <row r="262" spans="1:47" s="2" customFormat="1" ht="39">
      <c r="A262" s="34"/>
      <c r="B262" s="35"/>
      <c r="C262" s="36"/>
      <c r="D262" s="212" t="s">
        <v>138</v>
      </c>
      <c r="E262" s="36"/>
      <c r="F262" s="216" t="s">
        <v>326</v>
      </c>
      <c r="G262" s="36"/>
      <c r="H262" s="36"/>
      <c r="I262" s="111"/>
      <c r="J262" s="36"/>
      <c r="K262" s="36"/>
      <c r="L262" s="39"/>
      <c r="M262" s="214"/>
      <c r="N262" s="215"/>
      <c r="O262" s="71"/>
      <c r="P262" s="71"/>
      <c r="Q262" s="71"/>
      <c r="R262" s="71"/>
      <c r="S262" s="71"/>
      <c r="T262" s="72"/>
      <c r="U262" s="34"/>
      <c r="V262" s="34"/>
      <c r="W262" s="34"/>
      <c r="X262" s="34"/>
      <c r="Y262" s="34"/>
      <c r="Z262" s="34"/>
      <c r="AA262" s="34"/>
      <c r="AB262" s="34"/>
      <c r="AC262" s="34"/>
      <c r="AD262" s="34"/>
      <c r="AE262" s="34"/>
      <c r="AT262" s="17" t="s">
        <v>138</v>
      </c>
      <c r="AU262" s="17" t="s">
        <v>88</v>
      </c>
    </row>
    <row r="263" spans="2:51" s="13" customFormat="1" ht="11.25">
      <c r="B263" s="217"/>
      <c r="C263" s="218"/>
      <c r="D263" s="212" t="s">
        <v>140</v>
      </c>
      <c r="E263" s="219" t="s">
        <v>1</v>
      </c>
      <c r="F263" s="220" t="s">
        <v>327</v>
      </c>
      <c r="G263" s="218"/>
      <c r="H263" s="221">
        <v>0.407</v>
      </c>
      <c r="I263" s="222"/>
      <c r="J263" s="218"/>
      <c r="K263" s="218"/>
      <c r="L263" s="223"/>
      <c r="M263" s="224"/>
      <c r="N263" s="225"/>
      <c r="O263" s="225"/>
      <c r="P263" s="225"/>
      <c r="Q263" s="225"/>
      <c r="R263" s="225"/>
      <c r="S263" s="225"/>
      <c r="T263" s="226"/>
      <c r="AT263" s="227" t="s">
        <v>140</v>
      </c>
      <c r="AU263" s="227" t="s">
        <v>88</v>
      </c>
      <c r="AV263" s="13" t="s">
        <v>88</v>
      </c>
      <c r="AW263" s="13" t="s">
        <v>34</v>
      </c>
      <c r="AX263" s="13" t="s">
        <v>86</v>
      </c>
      <c r="AY263" s="227" t="s">
        <v>127</v>
      </c>
    </row>
    <row r="264" spans="2:63" s="12" customFormat="1" ht="22.9" customHeight="1">
      <c r="B264" s="183"/>
      <c r="C264" s="184"/>
      <c r="D264" s="185" t="s">
        <v>77</v>
      </c>
      <c r="E264" s="197" t="s">
        <v>162</v>
      </c>
      <c r="F264" s="197" t="s">
        <v>328</v>
      </c>
      <c r="G264" s="184"/>
      <c r="H264" s="184"/>
      <c r="I264" s="187"/>
      <c r="J264" s="198">
        <f>BK264</f>
        <v>0</v>
      </c>
      <c r="K264" s="184"/>
      <c r="L264" s="189"/>
      <c r="M264" s="190"/>
      <c r="N264" s="191"/>
      <c r="O264" s="191"/>
      <c r="P264" s="192">
        <f>SUM(P265:P341)</f>
        <v>0</v>
      </c>
      <c r="Q264" s="191"/>
      <c r="R264" s="192">
        <f>SUM(R265:R341)</f>
        <v>82.43230224999999</v>
      </c>
      <c r="S264" s="191"/>
      <c r="T264" s="193">
        <f>SUM(T265:T341)</f>
        <v>0</v>
      </c>
      <c r="AR264" s="194" t="s">
        <v>86</v>
      </c>
      <c r="AT264" s="195" t="s">
        <v>77</v>
      </c>
      <c r="AU264" s="195" t="s">
        <v>86</v>
      </c>
      <c r="AY264" s="194" t="s">
        <v>127</v>
      </c>
      <c r="BK264" s="196">
        <f>SUM(BK265:BK341)</f>
        <v>0</v>
      </c>
    </row>
    <row r="265" spans="1:65" s="2" customFormat="1" ht="16.5" customHeight="1">
      <c r="A265" s="34"/>
      <c r="B265" s="35"/>
      <c r="C265" s="199" t="s">
        <v>329</v>
      </c>
      <c r="D265" s="199" t="s">
        <v>129</v>
      </c>
      <c r="E265" s="200" t="s">
        <v>330</v>
      </c>
      <c r="F265" s="201" t="s">
        <v>331</v>
      </c>
      <c r="G265" s="202" t="s">
        <v>247</v>
      </c>
      <c r="H265" s="203">
        <v>516.89</v>
      </c>
      <c r="I265" s="204"/>
      <c r="J265" s="205">
        <f>ROUND(I265*H265,2)</f>
        <v>0</v>
      </c>
      <c r="K265" s="201" t="s">
        <v>133</v>
      </c>
      <c r="L265" s="39"/>
      <c r="M265" s="206" t="s">
        <v>1</v>
      </c>
      <c r="N265" s="207" t="s">
        <v>43</v>
      </c>
      <c r="O265" s="71"/>
      <c r="P265" s="208">
        <f>O265*H265</f>
        <v>0</v>
      </c>
      <c r="Q265" s="208">
        <v>0</v>
      </c>
      <c r="R265" s="208">
        <f>Q265*H265</f>
        <v>0</v>
      </c>
      <c r="S265" s="208">
        <v>0</v>
      </c>
      <c r="T265" s="209">
        <f>S265*H265</f>
        <v>0</v>
      </c>
      <c r="U265" s="34"/>
      <c r="V265" s="34"/>
      <c r="W265" s="34"/>
      <c r="X265" s="34"/>
      <c r="Y265" s="34"/>
      <c r="Z265" s="34"/>
      <c r="AA265" s="34"/>
      <c r="AB265" s="34"/>
      <c r="AC265" s="34"/>
      <c r="AD265" s="34"/>
      <c r="AE265" s="34"/>
      <c r="AR265" s="210" t="s">
        <v>134</v>
      </c>
      <c r="AT265" s="210" t="s">
        <v>129</v>
      </c>
      <c r="AU265" s="210" t="s">
        <v>88</v>
      </c>
      <c r="AY265" s="17" t="s">
        <v>127</v>
      </c>
      <c r="BE265" s="211">
        <f>IF(N265="základní",J265,0)</f>
        <v>0</v>
      </c>
      <c r="BF265" s="211">
        <f>IF(N265="snížená",J265,0)</f>
        <v>0</v>
      </c>
      <c r="BG265" s="211">
        <f>IF(N265="zákl. přenesená",J265,0)</f>
        <v>0</v>
      </c>
      <c r="BH265" s="211">
        <f>IF(N265="sníž. přenesená",J265,0)</f>
        <v>0</v>
      </c>
      <c r="BI265" s="211">
        <f>IF(N265="nulová",J265,0)</f>
        <v>0</v>
      </c>
      <c r="BJ265" s="17" t="s">
        <v>86</v>
      </c>
      <c r="BK265" s="211">
        <f>ROUND(I265*H265,2)</f>
        <v>0</v>
      </c>
      <c r="BL265" s="17" t="s">
        <v>134</v>
      </c>
      <c r="BM265" s="210" t="s">
        <v>332</v>
      </c>
    </row>
    <row r="266" spans="1:47" s="2" customFormat="1" ht="19.5">
      <c r="A266" s="34"/>
      <c r="B266" s="35"/>
      <c r="C266" s="36"/>
      <c r="D266" s="212" t="s">
        <v>136</v>
      </c>
      <c r="E266" s="36"/>
      <c r="F266" s="213" t="s">
        <v>333</v>
      </c>
      <c r="G266" s="36"/>
      <c r="H266" s="36"/>
      <c r="I266" s="111"/>
      <c r="J266" s="36"/>
      <c r="K266" s="36"/>
      <c r="L266" s="39"/>
      <c r="M266" s="214"/>
      <c r="N266" s="215"/>
      <c r="O266" s="71"/>
      <c r="P266" s="71"/>
      <c r="Q266" s="71"/>
      <c r="R266" s="71"/>
      <c r="S266" s="71"/>
      <c r="T266" s="72"/>
      <c r="U266" s="34"/>
      <c r="V266" s="34"/>
      <c r="W266" s="34"/>
      <c r="X266" s="34"/>
      <c r="Y266" s="34"/>
      <c r="Z266" s="34"/>
      <c r="AA266" s="34"/>
      <c r="AB266" s="34"/>
      <c r="AC266" s="34"/>
      <c r="AD266" s="34"/>
      <c r="AE266" s="34"/>
      <c r="AT266" s="17" t="s">
        <v>136</v>
      </c>
      <c r="AU266" s="17" t="s">
        <v>88</v>
      </c>
    </row>
    <row r="267" spans="2:51" s="13" customFormat="1" ht="11.25">
      <c r="B267" s="217"/>
      <c r="C267" s="218"/>
      <c r="D267" s="212" t="s">
        <v>140</v>
      </c>
      <c r="E267" s="219" t="s">
        <v>1</v>
      </c>
      <c r="F267" s="220" t="s">
        <v>334</v>
      </c>
      <c r="G267" s="218"/>
      <c r="H267" s="221">
        <v>340.35</v>
      </c>
      <c r="I267" s="222"/>
      <c r="J267" s="218"/>
      <c r="K267" s="218"/>
      <c r="L267" s="223"/>
      <c r="M267" s="224"/>
      <c r="N267" s="225"/>
      <c r="O267" s="225"/>
      <c r="P267" s="225"/>
      <c r="Q267" s="225"/>
      <c r="R267" s="225"/>
      <c r="S267" s="225"/>
      <c r="T267" s="226"/>
      <c r="AT267" s="227" t="s">
        <v>140</v>
      </c>
      <c r="AU267" s="227" t="s">
        <v>88</v>
      </c>
      <c r="AV267" s="13" t="s">
        <v>88</v>
      </c>
      <c r="AW267" s="13" t="s">
        <v>34</v>
      </c>
      <c r="AX267" s="13" t="s">
        <v>78</v>
      </c>
      <c r="AY267" s="227" t="s">
        <v>127</v>
      </c>
    </row>
    <row r="268" spans="2:51" s="13" customFormat="1" ht="11.25">
      <c r="B268" s="217"/>
      <c r="C268" s="218"/>
      <c r="D268" s="212" t="s">
        <v>140</v>
      </c>
      <c r="E268" s="219" t="s">
        <v>1</v>
      </c>
      <c r="F268" s="220" t="s">
        <v>335</v>
      </c>
      <c r="G268" s="218"/>
      <c r="H268" s="221">
        <v>176.54</v>
      </c>
      <c r="I268" s="222"/>
      <c r="J268" s="218"/>
      <c r="K268" s="218"/>
      <c r="L268" s="223"/>
      <c r="M268" s="224"/>
      <c r="N268" s="225"/>
      <c r="O268" s="225"/>
      <c r="P268" s="225"/>
      <c r="Q268" s="225"/>
      <c r="R268" s="225"/>
      <c r="S268" s="225"/>
      <c r="T268" s="226"/>
      <c r="AT268" s="227" t="s">
        <v>140</v>
      </c>
      <c r="AU268" s="227" t="s">
        <v>88</v>
      </c>
      <c r="AV268" s="13" t="s">
        <v>88</v>
      </c>
      <c r="AW268" s="13" t="s">
        <v>34</v>
      </c>
      <c r="AX268" s="13" t="s">
        <v>78</v>
      </c>
      <c r="AY268" s="227" t="s">
        <v>127</v>
      </c>
    </row>
    <row r="269" spans="2:51" s="14" customFormat="1" ht="11.25">
      <c r="B269" s="228"/>
      <c r="C269" s="229"/>
      <c r="D269" s="212" t="s">
        <v>140</v>
      </c>
      <c r="E269" s="230" t="s">
        <v>1</v>
      </c>
      <c r="F269" s="231" t="s">
        <v>143</v>
      </c>
      <c r="G269" s="229"/>
      <c r="H269" s="232">
        <v>516.89</v>
      </c>
      <c r="I269" s="233"/>
      <c r="J269" s="229"/>
      <c r="K269" s="229"/>
      <c r="L269" s="234"/>
      <c r="M269" s="235"/>
      <c r="N269" s="236"/>
      <c r="O269" s="236"/>
      <c r="P269" s="236"/>
      <c r="Q269" s="236"/>
      <c r="R269" s="236"/>
      <c r="S269" s="236"/>
      <c r="T269" s="237"/>
      <c r="AT269" s="238" t="s">
        <v>140</v>
      </c>
      <c r="AU269" s="238" t="s">
        <v>88</v>
      </c>
      <c r="AV269" s="14" t="s">
        <v>134</v>
      </c>
      <c r="AW269" s="14" t="s">
        <v>34</v>
      </c>
      <c r="AX269" s="14" t="s">
        <v>86</v>
      </c>
      <c r="AY269" s="238" t="s">
        <v>127</v>
      </c>
    </row>
    <row r="270" spans="1:65" s="2" customFormat="1" ht="16.5" customHeight="1">
      <c r="A270" s="34"/>
      <c r="B270" s="35"/>
      <c r="C270" s="199" t="s">
        <v>336</v>
      </c>
      <c r="D270" s="199" t="s">
        <v>129</v>
      </c>
      <c r="E270" s="200" t="s">
        <v>337</v>
      </c>
      <c r="F270" s="201" t="s">
        <v>338</v>
      </c>
      <c r="G270" s="202" t="s">
        <v>247</v>
      </c>
      <c r="H270" s="203">
        <v>79.68</v>
      </c>
      <c r="I270" s="204"/>
      <c r="J270" s="205">
        <f>ROUND(I270*H270,2)</f>
        <v>0</v>
      </c>
      <c r="K270" s="201" t="s">
        <v>133</v>
      </c>
      <c r="L270" s="39"/>
      <c r="M270" s="206" t="s">
        <v>1</v>
      </c>
      <c r="N270" s="207" t="s">
        <v>43</v>
      </c>
      <c r="O270" s="71"/>
      <c r="P270" s="208">
        <f>O270*H270</f>
        <v>0</v>
      </c>
      <c r="Q270" s="208">
        <v>0</v>
      </c>
      <c r="R270" s="208">
        <f>Q270*H270</f>
        <v>0</v>
      </c>
      <c r="S270" s="208">
        <v>0</v>
      </c>
      <c r="T270" s="209">
        <f>S270*H270</f>
        <v>0</v>
      </c>
      <c r="U270" s="34"/>
      <c r="V270" s="34"/>
      <c r="W270" s="34"/>
      <c r="X270" s="34"/>
      <c r="Y270" s="34"/>
      <c r="Z270" s="34"/>
      <c r="AA270" s="34"/>
      <c r="AB270" s="34"/>
      <c r="AC270" s="34"/>
      <c r="AD270" s="34"/>
      <c r="AE270" s="34"/>
      <c r="AR270" s="210" t="s">
        <v>134</v>
      </c>
      <c r="AT270" s="210" t="s">
        <v>129</v>
      </c>
      <c r="AU270" s="210" t="s">
        <v>88</v>
      </c>
      <c r="AY270" s="17" t="s">
        <v>127</v>
      </c>
      <c r="BE270" s="211">
        <f>IF(N270="základní",J270,0)</f>
        <v>0</v>
      </c>
      <c r="BF270" s="211">
        <f>IF(N270="snížená",J270,0)</f>
        <v>0</v>
      </c>
      <c r="BG270" s="211">
        <f>IF(N270="zákl. přenesená",J270,0)</f>
        <v>0</v>
      </c>
      <c r="BH270" s="211">
        <f>IF(N270="sníž. přenesená",J270,0)</f>
        <v>0</v>
      </c>
      <c r="BI270" s="211">
        <f>IF(N270="nulová",J270,0)</f>
        <v>0</v>
      </c>
      <c r="BJ270" s="17" t="s">
        <v>86</v>
      </c>
      <c r="BK270" s="211">
        <f>ROUND(I270*H270,2)</f>
        <v>0</v>
      </c>
      <c r="BL270" s="17" t="s">
        <v>134</v>
      </c>
      <c r="BM270" s="210" t="s">
        <v>339</v>
      </c>
    </row>
    <row r="271" spans="1:47" s="2" customFormat="1" ht="19.5">
      <c r="A271" s="34"/>
      <c r="B271" s="35"/>
      <c r="C271" s="36"/>
      <c r="D271" s="212" t="s">
        <v>136</v>
      </c>
      <c r="E271" s="36"/>
      <c r="F271" s="213" t="s">
        <v>340</v>
      </c>
      <c r="G271" s="36"/>
      <c r="H271" s="36"/>
      <c r="I271" s="111"/>
      <c r="J271" s="36"/>
      <c r="K271" s="36"/>
      <c r="L271" s="39"/>
      <c r="M271" s="214"/>
      <c r="N271" s="215"/>
      <c r="O271" s="71"/>
      <c r="P271" s="71"/>
      <c r="Q271" s="71"/>
      <c r="R271" s="71"/>
      <c r="S271" s="71"/>
      <c r="T271" s="72"/>
      <c r="U271" s="34"/>
      <c r="V271" s="34"/>
      <c r="W271" s="34"/>
      <c r="X271" s="34"/>
      <c r="Y271" s="34"/>
      <c r="Z271" s="34"/>
      <c r="AA271" s="34"/>
      <c r="AB271" s="34"/>
      <c r="AC271" s="34"/>
      <c r="AD271" s="34"/>
      <c r="AE271" s="34"/>
      <c r="AT271" s="17" t="s">
        <v>136</v>
      </c>
      <c r="AU271" s="17" t="s">
        <v>88</v>
      </c>
    </row>
    <row r="272" spans="2:51" s="13" customFormat="1" ht="11.25">
      <c r="B272" s="217"/>
      <c r="C272" s="218"/>
      <c r="D272" s="212" t="s">
        <v>140</v>
      </c>
      <c r="E272" s="219" t="s">
        <v>1</v>
      </c>
      <c r="F272" s="220" t="s">
        <v>341</v>
      </c>
      <c r="G272" s="218"/>
      <c r="H272" s="221">
        <v>79.68</v>
      </c>
      <c r="I272" s="222"/>
      <c r="J272" s="218"/>
      <c r="K272" s="218"/>
      <c r="L272" s="223"/>
      <c r="M272" s="224"/>
      <c r="N272" s="225"/>
      <c r="O272" s="225"/>
      <c r="P272" s="225"/>
      <c r="Q272" s="225"/>
      <c r="R272" s="225"/>
      <c r="S272" s="225"/>
      <c r="T272" s="226"/>
      <c r="AT272" s="227" t="s">
        <v>140</v>
      </c>
      <c r="AU272" s="227" t="s">
        <v>88</v>
      </c>
      <c r="AV272" s="13" t="s">
        <v>88</v>
      </c>
      <c r="AW272" s="13" t="s">
        <v>34</v>
      </c>
      <c r="AX272" s="13" t="s">
        <v>86</v>
      </c>
      <c r="AY272" s="227" t="s">
        <v>127</v>
      </c>
    </row>
    <row r="273" spans="1:65" s="2" customFormat="1" ht="24" customHeight="1">
      <c r="A273" s="34"/>
      <c r="B273" s="35"/>
      <c r="C273" s="199" t="s">
        <v>342</v>
      </c>
      <c r="D273" s="199" t="s">
        <v>129</v>
      </c>
      <c r="E273" s="200" t="s">
        <v>343</v>
      </c>
      <c r="F273" s="201" t="s">
        <v>344</v>
      </c>
      <c r="G273" s="202" t="s">
        <v>247</v>
      </c>
      <c r="H273" s="203">
        <v>557.34</v>
      </c>
      <c r="I273" s="204"/>
      <c r="J273" s="205">
        <f>ROUND(I273*H273,2)</f>
        <v>0</v>
      </c>
      <c r="K273" s="201" t="s">
        <v>133</v>
      </c>
      <c r="L273" s="39"/>
      <c r="M273" s="206" t="s">
        <v>1</v>
      </c>
      <c r="N273" s="207" t="s">
        <v>43</v>
      </c>
      <c r="O273" s="71"/>
      <c r="P273" s="208">
        <f>O273*H273</f>
        <v>0</v>
      </c>
      <c r="Q273" s="208">
        <v>0</v>
      </c>
      <c r="R273" s="208">
        <f>Q273*H273</f>
        <v>0</v>
      </c>
      <c r="S273" s="208">
        <v>0</v>
      </c>
      <c r="T273" s="209">
        <f>S273*H273</f>
        <v>0</v>
      </c>
      <c r="U273" s="34"/>
      <c r="V273" s="34"/>
      <c r="W273" s="34"/>
      <c r="X273" s="34"/>
      <c r="Y273" s="34"/>
      <c r="Z273" s="34"/>
      <c r="AA273" s="34"/>
      <c r="AB273" s="34"/>
      <c r="AC273" s="34"/>
      <c r="AD273" s="34"/>
      <c r="AE273" s="34"/>
      <c r="AR273" s="210" t="s">
        <v>134</v>
      </c>
      <c r="AT273" s="210" t="s">
        <v>129</v>
      </c>
      <c r="AU273" s="210" t="s">
        <v>88</v>
      </c>
      <c r="AY273" s="17" t="s">
        <v>127</v>
      </c>
      <c r="BE273" s="211">
        <f>IF(N273="základní",J273,0)</f>
        <v>0</v>
      </c>
      <c r="BF273" s="211">
        <f>IF(N273="snížená",J273,0)</f>
        <v>0</v>
      </c>
      <c r="BG273" s="211">
        <f>IF(N273="zákl. přenesená",J273,0)</f>
        <v>0</v>
      </c>
      <c r="BH273" s="211">
        <f>IF(N273="sníž. přenesená",J273,0)</f>
        <v>0</v>
      </c>
      <c r="BI273" s="211">
        <f>IF(N273="nulová",J273,0)</f>
        <v>0</v>
      </c>
      <c r="BJ273" s="17" t="s">
        <v>86</v>
      </c>
      <c r="BK273" s="211">
        <f>ROUND(I273*H273,2)</f>
        <v>0</v>
      </c>
      <c r="BL273" s="17" t="s">
        <v>134</v>
      </c>
      <c r="BM273" s="210" t="s">
        <v>345</v>
      </c>
    </row>
    <row r="274" spans="1:47" s="2" customFormat="1" ht="29.25">
      <c r="A274" s="34"/>
      <c r="B274" s="35"/>
      <c r="C274" s="36"/>
      <c r="D274" s="212" t="s">
        <v>136</v>
      </c>
      <c r="E274" s="36"/>
      <c r="F274" s="213" t="s">
        <v>346</v>
      </c>
      <c r="G274" s="36"/>
      <c r="H274" s="36"/>
      <c r="I274" s="111"/>
      <c r="J274" s="36"/>
      <c r="K274" s="36"/>
      <c r="L274" s="39"/>
      <c r="M274" s="214"/>
      <c r="N274" s="215"/>
      <c r="O274" s="71"/>
      <c r="P274" s="71"/>
      <c r="Q274" s="71"/>
      <c r="R274" s="71"/>
      <c r="S274" s="71"/>
      <c r="T274" s="72"/>
      <c r="U274" s="34"/>
      <c r="V274" s="34"/>
      <c r="W274" s="34"/>
      <c r="X274" s="34"/>
      <c r="Y274" s="34"/>
      <c r="Z274" s="34"/>
      <c r="AA274" s="34"/>
      <c r="AB274" s="34"/>
      <c r="AC274" s="34"/>
      <c r="AD274" s="34"/>
      <c r="AE274" s="34"/>
      <c r="AT274" s="17" t="s">
        <v>136</v>
      </c>
      <c r="AU274" s="17" t="s">
        <v>88</v>
      </c>
    </row>
    <row r="275" spans="1:47" s="2" customFormat="1" ht="19.5">
      <c r="A275" s="34"/>
      <c r="B275" s="35"/>
      <c r="C275" s="36"/>
      <c r="D275" s="212" t="s">
        <v>138</v>
      </c>
      <c r="E275" s="36"/>
      <c r="F275" s="216" t="s">
        <v>347</v>
      </c>
      <c r="G275" s="36"/>
      <c r="H275" s="36"/>
      <c r="I275" s="111"/>
      <c r="J275" s="36"/>
      <c r="K275" s="36"/>
      <c r="L275" s="39"/>
      <c r="M275" s="214"/>
      <c r="N275" s="215"/>
      <c r="O275" s="71"/>
      <c r="P275" s="71"/>
      <c r="Q275" s="71"/>
      <c r="R275" s="71"/>
      <c r="S275" s="71"/>
      <c r="T275" s="72"/>
      <c r="U275" s="34"/>
      <c r="V275" s="34"/>
      <c r="W275" s="34"/>
      <c r="X275" s="34"/>
      <c r="Y275" s="34"/>
      <c r="Z275" s="34"/>
      <c r="AA275" s="34"/>
      <c r="AB275" s="34"/>
      <c r="AC275" s="34"/>
      <c r="AD275" s="34"/>
      <c r="AE275" s="34"/>
      <c r="AT275" s="17" t="s">
        <v>138</v>
      </c>
      <c r="AU275" s="17" t="s">
        <v>88</v>
      </c>
    </row>
    <row r="276" spans="2:51" s="13" customFormat="1" ht="11.25">
      <c r="B276" s="217"/>
      <c r="C276" s="218"/>
      <c r="D276" s="212" t="s">
        <v>140</v>
      </c>
      <c r="E276" s="219" t="s">
        <v>1</v>
      </c>
      <c r="F276" s="220" t="s">
        <v>348</v>
      </c>
      <c r="G276" s="218"/>
      <c r="H276" s="221">
        <v>557.34</v>
      </c>
      <c r="I276" s="222"/>
      <c r="J276" s="218"/>
      <c r="K276" s="218"/>
      <c r="L276" s="223"/>
      <c r="M276" s="224"/>
      <c r="N276" s="225"/>
      <c r="O276" s="225"/>
      <c r="P276" s="225"/>
      <c r="Q276" s="225"/>
      <c r="R276" s="225"/>
      <c r="S276" s="225"/>
      <c r="T276" s="226"/>
      <c r="AT276" s="227" t="s">
        <v>140</v>
      </c>
      <c r="AU276" s="227" t="s">
        <v>88</v>
      </c>
      <c r="AV276" s="13" t="s">
        <v>88</v>
      </c>
      <c r="AW276" s="13" t="s">
        <v>34</v>
      </c>
      <c r="AX276" s="13" t="s">
        <v>86</v>
      </c>
      <c r="AY276" s="227" t="s">
        <v>127</v>
      </c>
    </row>
    <row r="277" spans="1:65" s="2" customFormat="1" ht="24" customHeight="1">
      <c r="A277" s="34"/>
      <c r="B277" s="35"/>
      <c r="C277" s="199" t="s">
        <v>349</v>
      </c>
      <c r="D277" s="199" t="s">
        <v>129</v>
      </c>
      <c r="E277" s="200" t="s">
        <v>350</v>
      </c>
      <c r="F277" s="201" t="s">
        <v>351</v>
      </c>
      <c r="G277" s="202" t="s">
        <v>247</v>
      </c>
      <c r="H277" s="203">
        <v>343.37</v>
      </c>
      <c r="I277" s="204"/>
      <c r="J277" s="205">
        <f>ROUND(I277*H277,2)</f>
        <v>0</v>
      </c>
      <c r="K277" s="201" t="s">
        <v>133</v>
      </c>
      <c r="L277" s="39"/>
      <c r="M277" s="206" t="s">
        <v>1</v>
      </c>
      <c r="N277" s="207" t="s">
        <v>43</v>
      </c>
      <c r="O277" s="71"/>
      <c r="P277" s="208">
        <f>O277*H277</f>
        <v>0</v>
      </c>
      <c r="Q277" s="208">
        <v>0</v>
      </c>
      <c r="R277" s="208">
        <f>Q277*H277</f>
        <v>0</v>
      </c>
      <c r="S277" s="208">
        <v>0</v>
      </c>
      <c r="T277" s="209">
        <f>S277*H277</f>
        <v>0</v>
      </c>
      <c r="U277" s="34"/>
      <c r="V277" s="34"/>
      <c r="W277" s="34"/>
      <c r="X277" s="34"/>
      <c r="Y277" s="34"/>
      <c r="Z277" s="34"/>
      <c r="AA277" s="34"/>
      <c r="AB277" s="34"/>
      <c r="AC277" s="34"/>
      <c r="AD277" s="34"/>
      <c r="AE277" s="34"/>
      <c r="AR277" s="210" t="s">
        <v>134</v>
      </c>
      <c r="AT277" s="210" t="s">
        <v>129</v>
      </c>
      <c r="AU277" s="210" t="s">
        <v>88</v>
      </c>
      <c r="AY277" s="17" t="s">
        <v>127</v>
      </c>
      <c r="BE277" s="211">
        <f>IF(N277="základní",J277,0)</f>
        <v>0</v>
      </c>
      <c r="BF277" s="211">
        <f>IF(N277="snížená",J277,0)</f>
        <v>0</v>
      </c>
      <c r="BG277" s="211">
        <f>IF(N277="zákl. přenesená",J277,0)</f>
        <v>0</v>
      </c>
      <c r="BH277" s="211">
        <f>IF(N277="sníž. přenesená",J277,0)</f>
        <v>0</v>
      </c>
      <c r="BI277" s="211">
        <f>IF(N277="nulová",J277,0)</f>
        <v>0</v>
      </c>
      <c r="BJ277" s="17" t="s">
        <v>86</v>
      </c>
      <c r="BK277" s="211">
        <f>ROUND(I277*H277,2)</f>
        <v>0</v>
      </c>
      <c r="BL277" s="17" t="s">
        <v>134</v>
      </c>
      <c r="BM277" s="210" t="s">
        <v>352</v>
      </c>
    </row>
    <row r="278" spans="1:47" s="2" customFormat="1" ht="29.25">
      <c r="A278" s="34"/>
      <c r="B278" s="35"/>
      <c r="C278" s="36"/>
      <c r="D278" s="212" t="s">
        <v>136</v>
      </c>
      <c r="E278" s="36"/>
      <c r="F278" s="213" t="s">
        <v>353</v>
      </c>
      <c r="G278" s="36"/>
      <c r="H278" s="36"/>
      <c r="I278" s="111"/>
      <c r="J278" s="36"/>
      <c r="K278" s="36"/>
      <c r="L278" s="39"/>
      <c r="M278" s="214"/>
      <c r="N278" s="215"/>
      <c r="O278" s="71"/>
      <c r="P278" s="71"/>
      <c r="Q278" s="71"/>
      <c r="R278" s="71"/>
      <c r="S278" s="71"/>
      <c r="T278" s="72"/>
      <c r="U278" s="34"/>
      <c r="V278" s="34"/>
      <c r="W278" s="34"/>
      <c r="X278" s="34"/>
      <c r="Y278" s="34"/>
      <c r="Z278" s="34"/>
      <c r="AA278" s="34"/>
      <c r="AB278" s="34"/>
      <c r="AC278" s="34"/>
      <c r="AD278" s="34"/>
      <c r="AE278" s="34"/>
      <c r="AT278" s="17" t="s">
        <v>136</v>
      </c>
      <c r="AU278" s="17" t="s">
        <v>88</v>
      </c>
    </row>
    <row r="279" spans="1:47" s="2" customFormat="1" ht="87.75">
      <c r="A279" s="34"/>
      <c r="B279" s="35"/>
      <c r="C279" s="36"/>
      <c r="D279" s="212" t="s">
        <v>138</v>
      </c>
      <c r="E279" s="36"/>
      <c r="F279" s="216" t="s">
        <v>354</v>
      </c>
      <c r="G279" s="36"/>
      <c r="H279" s="36"/>
      <c r="I279" s="111"/>
      <c r="J279" s="36"/>
      <c r="K279" s="36"/>
      <c r="L279" s="39"/>
      <c r="M279" s="214"/>
      <c r="N279" s="215"/>
      <c r="O279" s="71"/>
      <c r="P279" s="71"/>
      <c r="Q279" s="71"/>
      <c r="R279" s="71"/>
      <c r="S279" s="71"/>
      <c r="T279" s="72"/>
      <c r="U279" s="34"/>
      <c r="V279" s="34"/>
      <c r="W279" s="34"/>
      <c r="X279" s="34"/>
      <c r="Y279" s="34"/>
      <c r="Z279" s="34"/>
      <c r="AA279" s="34"/>
      <c r="AB279" s="34"/>
      <c r="AC279" s="34"/>
      <c r="AD279" s="34"/>
      <c r="AE279" s="34"/>
      <c r="AT279" s="17" t="s">
        <v>138</v>
      </c>
      <c r="AU279" s="17" t="s">
        <v>88</v>
      </c>
    </row>
    <row r="280" spans="2:51" s="13" customFormat="1" ht="11.25">
      <c r="B280" s="217"/>
      <c r="C280" s="218"/>
      <c r="D280" s="212" t="s">
        <v>140</v>
      </c>
      <c r="E280" s="219" t="s">
        <v>1</v>
      </c>
      <c r="F280" s="220" t="s">
        <v>355</v>
      </c>
      <c r="G280" s="218"/>
      <c r="H280" s="221">
        <v>343.37</v>
      </c>
      <c r="I280" s="222"/>
      <c r="J280" s="218"/>
      <c r="K280" s="218"/>
      <c r="L280" s="223"/>
      <c r="M280" s="224"/>
      <c r="N280" s="225"/>
      <c r="O280" s="225"/>
      <c r="P280" s="225"/>
      <c r="Q280" s="225"/>
      <c r="R280" s="225"/>
      <c r="S280" s="225"/>
      <c r="T280" s="226"/>
      <c r="AT280" s="227" t="s">
        <v>140</v>
      </c>
      <c r="AU280" s="227" t="s">
        <v>88</v>
      </c>
      <c r="AV280" s="13" t="s">
        <v>88</v>
      </c>
      <c r="AW280" s="13" t="s">
        <v>34</v>
      </c>
      <c r="AX280" s="13" t="s">
        <v>86</v>
      </c>
      <c r="AY280" s="227" t="s">
        <v>127</v>
      </c>
    </row>
    <row r="281" spans="1:65" s="2" customFormat="1" ht="24" customHeight="1">
      <c r="A281" s="34"/>
      <c r="B281" s="35"/>
      <c r="C281" s="199" t="s">
        <v>356</v>
      </c>
      <c r="D281" s="199" t="s">
        <v>129</v>
      </c>
      <c r="E281" s="200" t="s">
        <v>357</v>
      </c>
      <c r="F281" s="201" t="s">
        <v>358</v>
      </c>
      <c r="G281" s="202" t="s">
        <v>247</v>
      </c>
      <c r="H281" s="203">
        <v>557.34</v>
      </c>
      <c r="I281" s="204"/>
      <c r="J281" s="205">
        <f>ROUND(I281*H281,2)</f>
        <v>0</v>
      </c>
      <c r="K281" s="201" t="s">
        <v>133</v>
      </c>
      <c r="L281" s="39"/>
      <c r="M281" s="206" t="s">
        <v>1</v>
      </c>
      <c r="N281" s="207" t="s">
        <v>43</v>
      </c>
      <c r="O281" s="71"/>
      <c r="P281" s="208">
        <f>O281*H281</f>
        <v>0</v>
      </c>
      <c r="Q281" s="208">
        <v>0</v>
      </c>
      <c r="R281" s="208">
        <f>Q281*H281</f>
        <v>0</v>
      </c>
      <c r="S281" s="208">
        <v>0</v>
      </c>
      <c r="T281" s="209">
        <f>S281*H281</f>
        <v>0</v>
      </c>
      <c r="U281" s="34"/>
      <c r="V281" s="34"/>
      <c r="W281" s="34"/>
      <c r="X281" s="34"/>
      <c r="Y281" s="34"/>
      <c r="Z281" s="34"/>
      <c r="AA281" s="34"/>
      <c r="AB281" s="34"/>
      <c r="AC281" s="34"/>
      <c r="AD281" s="34"/>
      <c r="AE281" s="34"/>
      <c r="AR281" s="210" t="s">
        <v>134</v>
      </c>
      <c r="AT281" s="210" t="s">
        <v>129</v>
      </c>
      <c r="AU281" s="210" t="s">
        <v>88</v>
      </c>
      <c r="AY281" s="17" t="s">
        <v>127</v>
      </c>
      <c r="BE281" s="211">
        <f>IF(N281="základní",J281,0)</f>
        <v>0</v>
      </c>
      <c r="BF281" s="211">
        <f>IF(N281="snížená",J281,0)</f>
        <v>0</v>
      </c>
      <c r="BG281" s="211">
        <f>IF(N281="zákl. přenesená",J281,0)</f>
        <v>0</v>
      </c>
      <c r="BH281" s="211">
        <f>IF(N281="sníž. přenesená",J281,0)</f>
        <v>0</v>
      </c>
      <c r="BI281" s="211">
        <f>IF(N281="nulová",J281,0)</f>
        <v>0</v>
      </c>
      <c r="BJ281" s="17" t="s">
        <v>86</v>
      </c>
      <c r="BK281" s="211">
        <f>ROUND(I281*H281,2)</f>
        <v>0</v>
      </c>
      <c r="BL281" s="17" t="s">
        <v>134</v>
      </c>
      <c r="BM281" s="210" t="s">
        <v>359</v>
      </c>
    </row>
    <row r="282" spans="1:47" s="2" customFormat="1" ht="11.25">
      <c r="A282" s="34"/>
      <c r="B282" s="35"/>
      <c r="C282" s="36"/>
      <c r="D282" s="212" t="s">
        <v>136</v>
      </c>
      <c r="E282" s="36"/>
      <c r="F282" s="213" t="s">
        <v>360</v>
      </c>
      <c r="G282" s="36"/>
      <c r="H282" s="36"/>
      <c r="I282" s="111"/>
      <c r="J282" s="36"/>
      <c r="K282" s="36"/>
      <c r="L282" s="39"/>
      <c r="M282" s="214"/>
      <c r="N282" s="215"/>
      <c r="O282" s="71"/>
      <c r="P282" s="71"/>
      <c r="Q282" s="71"/>
      <c r="R282" s="71"/>
      <c r="S282" s="71"/>
      <c r="T282" s="72"/>
      <c r="U282" s="34"/>
      <c r="V282" s="34"/>
      <c r="W282" s="34"/>
      <c r="X282" s="34"/>
      <c r="Y282" s="34"/>
      <c r="Z282" s="34"/>
      <c r="AA282" s="34"/>
      <c r="AB282" s="34"/>
      <c r="AC282" s="34"/>
      <c r="AD282" s="34"/>
      <c r="AE282" s="34"/>
      <c r="AT282" s="17" t="s">
        <v>136</v>
      </c>
      <c r="AU282" s="17" t="s">
        <v>88</v>
      </c>
    </row>
    <row r="283" spans="1:47" s="2" customFormat="1" ht="39">
      <c r="A283" s="34"/>
      <c r="B283" s="35"/>
      <c r="C283" s="36"/>
      <c r="D283" s="212" t="s">
        <v>138</v>
      </c>
      <c r="E283" s="36"/>
      <c r="F283" s="216" t="s">
        <v>361</v>
      </c>
      <c r="G283" s="36"/>
      <c r="H283" s="36"/>
      <c r="I283" s="111"/>
      <c r="J283" s="36"/>
      <c r="K283" s="36"/>
      <c r="L283" s="39"/>
      <c r="M283" s="214"/>
      <c r="N283" s="215"/>
      <c r="O283" s="71"/>
      <c r="P283" s="71"/>
      <c r="Q283" s="71"/>
      <c r="R283" s="71"/>
      <c r="S283" s="71"/>
      <c r="T283" s="72"/>
      <c r="U283" s="34"/>
      <c r="V283" s="34"/>
      <c r="W283" s="34"/>
      <c r="X283" s="34"/>
      <c r="Y283" s="34"/>
      <c r="Z283" s="34"/>
      <c r="AA283" s="34"/>
      <c r="AB283" s="34"/>
      <c r="AC283" s="34"/>
      <c r="AD283" s="34"/>
      <c r="AE283" s="34"/>
      <c r="AT283" s="17" t="s">
        <v>138</v>
      </c>
      <c r="AU283" s="17" t="s">
        <v>88</v>
      </c>
    </row>
    <row r="284" spans="2:51" s="13" customFormat="1" ht="11.25">
      <c r="B284" s="217"/>
      <c r="C284" s="218"/>
      <c r="D284" s="212" t="s">
        <v>140</v>
      </c>
      <c r="E284" s="219" t="s">
        <v>1</v>
      </c>
      <c r="F284" s="220" t="s">
        <v>362</v>
      </c>
      <c r="G284" s="218"/>
      <c r="H284" s="221">
        <v>557.34</v>
      </c>
      <c r="I284" s="222"/>
      <c r="J284" s="218"/>
      <c r="K284" s="218"/>
      <c r="L284" s="223"/>
      <c r="M284" s="224"/>
      <c r="N284" s="225"/>
      <c r="O284" s="225"/>
      <c r="P284" s="225"/>
      <c r="Q284" s="225"/>
      <c r="R284" s="225"/>
      <c r="S284" s="225"/>
      <c r="T284" s="226"/>
      <c r="AT284" s="227" t="s">
        <v>140</v>
      </c>
      <c r="AU284" s="227" t="s">
        <v>88</v>
      </c>
      <c r="AV284" s="13" t="s">
        <v>88</v>
      </c>
      <c r="AW284" s="13" t="s">
        <v>34</v>
      </c>
      <c r="AX284" s="13" t="s">
        <v>86</v>
      </c>
      <c r="AY284" s="227" t="s">
        <v>127</v>
      </c>
    </row>
    <row r="285" spans="1:65" s="2" customFormat="1" ht="24" customHeight="1">
      <c r="A285" s="34"/>
      <c r="B285" s="35"/>
      <c r="C285" s="199" t="s">
        <v>363</v>
      </c>
      <c r="D285" s="199" t="s">
        <v>129</v>
      </c>
      <c r="E285" s="200" t="s">
        <v>364</v>
      </c>
      <c r="F285" s="201" t="s">
        <v>365</v>
      </c>
      <c r="G285" s="202" t="s">
        <v>247</v>
      </c>
      <c r="H285" s="203">
        <v>579.33</v>
      </c>
      <c r="I285" s="204"/>
      <c r="J285" s="205">
        <f>ROUND(I285*H285,2)</f>
        <v>0</v>
      </c>
      <c r="K285" s="201" t="s">
        <v>133</v>
      </c>
      <c r="L285" s="39"/>
      <c r="M285" s="206" t="s">
        <v>1</v>
      </c>
      <c r="N285" s="207" t="s">
        <v>43</v>
      </c>
      <c r="O285" s="71"/>
      <c r="P285" s="208">
        <f>O285*H285</f>
        <v>0</v>
      </c>
      <c r="Q285" s="208">
        <v>0</v>
      </c>
      <c r="R285" s="208">
        <f>Q285*H285</f>
        <v>0</v>
      </c>
      <c r="S285" s="208">
        <v>0</v>
      </c>
      <c r="T285" s="209">
        <f>S285*H285</f>
        <v>0</v>
      </c>
      <c r="U285" s="34"/>
      <c r="V285" s="34"/>
      <c r="W285" s="34"/>
      <c r="X285" s="34"/>
      <c r="Y285" s="34"/>
      <c r="Z285" s="34"/>
      <c r="AA285" s="34"/>
      <c r="AB285" s="34"/>
      <c r="AC285" s="34"/>
      <c r="AD285" s="34"/>
      <c r="AE285" s="34"/>
      <c r="AR285" s="210" t="s">
        <v>134</v>
      </c>
      <c r="AT285" s="210" t="s">
        <v>129</v>
      </c>
      <c r="AU285" s="210" t="s">
        <v>88</v>
      </c>
      <c r="AY285" s="17" t="s">
        <v>127</v>
      </c>
      <c r="BE285" s="211">
        <f>IF(N285="základní",J285,0)</f>
        <v>0</v>
      </c>
      <c r="BF285" s="211">
        <f>IF(N285="snížená",J285,0)</f>
        <v>0</v>
      </c>
      <c r="BG285" s="211">
        <f>IF(N285="zákl. přenesená",J285,0)</f>
        <v>0</v>
      </c>
      <c r="BH285" s="211">
        <f>IF(N285="sníž. přenesená",J285,0)</f>
        <v>0</v>
      </c>
      <c r="BI285" s="211">
        <f>IF(N285="nulová",J285,0)</f>
        <v>0</v>
      </c>
      <c r="BJ285" s="17" t="s">
        <v>86</v>
      </c>
      <c r="BK285" s="211">
        <f>ROUND(I285*H285,2)</f>
        <v>0</v>
      </c>
      <c r="BL285" s="17" t="s">
        <v>134</v>
      </c>
      <c r="BM285" s="210" t="s">
        <v>366</v>
      </c>
    </row>
    <row r="286" spans="1:47" s="2" customFormat="1" ht="19.5">
      <c r="A286" s="34"/>
      <c r="B286" s="35"/>
      <c r="C286" s="36"/>
      <c r="D286" s="212" t="s">
        <v>136</v>
      </c>
      <c r="E286" s="36"/>
      <c r="F286" s="213" t="s">
        <v>367</v>
      </c>
      <c r="G286" s="36"/>
      <c r="H286" s="36"/>
      <c r="I286" s="111"/>
      <c r="J286" s="36"/>
      <c r="K286" s="36"/>
      <c r="L286" s="39"/>
      <c r="M286" s="214"/>
      <c r="N286" s="215"/>
      <c r="O286" s="71"/>
      <c r="P286" s="71"/>
      <c r="Q286" s="71"/>
      <c r="R286" s="71"/>
      <c r="S286" s="71"/>
      <c r="T286" s="72"/>
      <c r="U286" s="34"/>
      <c r="V286" s="34"/>
      <c r="W286" s="34"/>
      <c r="X286" s="34"/>
      <c r="Y286" s="34"/>
      <c r="Z286" s="34"/>
      <c r="AA286" s="34"/>
      <c r="AB286" s="34"/>
      <c r="AC286" s="34"/>
      <c r="AD286" s="34"/>
      <c r="AE286" s="34"/>
      <c r="AT286" s="17" t="s">
        <v>136</v>
      </c>
      <c r="AU286" s="17" t="s">
        <v>88</v>
      </c>
    </row>
    <row r="287" spans="2:51" s="13" customFormat="1" ht="11.25">
      <c r="B287" s="217"/>
      <c r="C287" s="218"/>
      <c r="D287" s="212" t="s">
        <v>140</v>
      </c>
      <c r="E287" s="219" t="s">
        <v>1</v>
      </c>
      <c r="F287" s="220" t="s">
        <v>368</v>
      </c>
      <c r="G287" s="218"/>
      <c r="H287" s="221">
        <v>579.33</v>
      </c>
      <c r="I287" s="222"/>
      <c r="J287" s="218"/>
      <c r="K287" s="218"/>
      <c r="L287" s="223"/>
      <c r="M287" s="224"/>
      <c r="N287" s="225"/>
      <c r="O287" s="225"/>
      <c r="P287" s="225"/>
      <c r="Q287" s="225"/>
      <c r="R287" s="225"/>
      <c r="S287" s="225"/>
      <c r="T287" s="226"/>
      <c r="AT287" s="227" t="s">
        <v>140</v>
      </c>
      <c r="AU287" s="227" t="s">
        <v>88</v>
      </c>
      <c r="AV287" s="13" t="s">
        <v>88</v>
      </c>
      <c r="AW287" s="13" t="s">
        <v>34</v>
      </c>
      <c r="AX287" s="13" t="s">
        <v>86</v>
      </c>
      <c r="AY287" s="227" t="s">
        <v>127</v>
      </c>
    </row>
    <row r="288" spans="1:65" s="2" customFormat="1" ht="24" customHeight="1">
      <c r="A288" s="34"/>
      <c r="B288" s="35"/>
      <c r="C288" s="199" t="s">
        <v>369</v>
      </c>
      <c r="D288" s="199" t="s">
        <v>129</v>
      </c>
      <c r="E288" s="200" t="s">
        <v>370</v>
      </c>
      <c r="F288" s="201" t="s">
        <v>371</v>
      </c>
      <c r="G288" s="202" t="s">
        <v>247</v>
      </c>
      <c r="H288" s="203">
        <v>579.33</v>
      </c>
      <c r="I288" s="204"/>
      <c r="J288" s="205">
        <f>ROUND(I288*H288,2)</f>
        <v>0</v>
      </c>
      <c r="K288" s="201" t="s">
        <v>133</v>
      </c>
      <c r="L288" s="39"/>
      <c r="M288" s="206" t="s">
        <v>1</v>
      </c>
      <c r="N288" s="207" t="s">
        <v>43</v>
      </c>
      <c r="O288" s="71"/>
      <c r="P288" s="208">
        <f>O288*H288</f>
        <v>0</v>
      </c>
      <c r="Q288" s="208">
        <v>0</v>
      </c>
      <c r="R288" s="208">
        <f>Q288*H288</f>
        <v>0</v>
      </c>
      <c r="S288" s="208">
        <v>0</v>
      </c>
      <c r="T288" s="209">
        <f>S288*H288</f>
        <v>0</v>
      </c>
      <c r="U288" s="34"/>
      <c r="V288" s="34"/>
      <c r="W288" s="34"/>
      <c r="X288" s="34"/>
      <c r="Y288" s="34"/>
      <c r="Z288" s="34"/>
      <c r="AA288" s="34"/>
      <c r="AB288" s="34"/>
      <c r="AC288" s="34"/>
      <c r="AD288" s="34"/>
      <c r="AE288" s="34"/>
      <c r="AR288" s="210" t="s">
        <v>134</v>
      </c>
      <c r="AT288" s="210" t="s">
        <v>129</v>
      </c>
      <c r="AU288" s="210" t="s">
        <v>88</v>
      </c>
      <c r="AY288" s="17" t="s">
        <v>127</v>
      </c>
      <c r="BE288" s="211">
        <f>IF(N288="základní",J288,0)</f>
        <v>0</v>
      </c>
      <c r="BF288" s="211">
        <f>IF(N288="snížená",J288,0)</f>
        <v>0</v>
      </c>
      <c r="BG288" s="211">
        <f>IF(N288="zákl. přenesená",J288,0)</f>
        <v>0</v>
      </c>
      <c r="BH288" s="211">
        <f>IF(N288="sníž. přenesená",J288,0)</f>
        <v>0</v>
      </c>
      <c r="BI288" s="211">
        <f>IF(N288="nulová",J288,0)</f>
        <v>0</v>
      </c>
      <c r="BJ288" s="17" t="s">
        <v>86</v>
      </c>
      <c r="BK288" s="211">
        <f>ROUND(I288*H288,2)</f>
        <v>0</v>
      </c>
      <c r="BL288" s="17" t="s">
        <v>134</v>
      </c>
      <c r="BM288" s="210" t="s">
        <v>372</v>
      </c>
    </row>
    <row r="289" spans="1:47" s="2" customFormat="1" ht="29.25">
      <c r="A289" s="34"/>
      <c r="B289" s="35"/>
      <c r="C289" s="36"/>
      <c r="D289" s="212" t="s">
        <v>136</v>
      </c>
      <c r="E289" s="36"/>
      <c r="F289" s="213" t="s">
        <v>373</v>
      </c>
      <c r="G289" s="36"/>
      <c r="H289" s="36"/>
      <c r="I289" s="111"/>
      <c r="J289" s="36"/>
      <c r="K289" s="36"/>
      <c r="L289" s="39"/>
      <c r="M289" s="214"/>
      <c r="N289" s="215"/>
      <c r="O289" s="71"/>
      <c r="P289" s="71"/>
      <c r="Q289" s="71"/>
      <c r="R289" s="71"/>
      <c r="S289" s="71"/>
      <c r="T289" s="72"/>
      <c r="U289" s="34"/>
      <c r="V289" s="34"/>
      <c r="W289" s="34"/>
      <c r="X289" s="34"/>
      <c r="Y289" s="34"/>
      <c r="Z289" s="34"/>
      <c r="AA289" s="34"/>
      <c r="AB289" s="34"/>
      <c r="AC289" s="34"/>
      <c r="AD289" s="34"/>
      <c r="AE289" s="34"/>
      <c r="AT289" s="17" t="s">
        <v>136</v>
      </c>
      <c r="AU289" s="17" t="s">
        <v>88</v>
      </c>
    </row>
    <row r="290" spans="1:47" s="2" customFormat="1" ht="19.5">
      <c r="A290" s="34"/>
      <c r="B290" s="35"/>
      <c r="C290" s="36"/>
      <c r="D290" s="212" t="s">
        <v>138</v>
      </c>
      <c r="E290" s="36"/>
      <c r="F290" s="216" t="s">
        <v>374</v>
      </c>
      <c r="G290" s="36"/>
      <c r="H290" s="36"/>
      <c r="I290" s="111"/>
      <c r="J290" s="36"/>
      <c r="K290" s="36"/>
      <c r="L290" s="39"/>
      <c r="M290" s="214"/>
      <c r="N290" s="215"/>
      <c r="O290" s="71"/>
      <c r="P290" s="71"/>
      <c r="Q290" s="71"/>
      <c r="R290" s="71"/>
      <c r="S290" s="71"/>
      <c r="T290" s="72"/>
      <c r="U290" s="34"/>
      <c r="V290" s="34"/>
      <c r="W290" s="34"/>
      <c r="X290" s="34"/>
      <c r="Y290" s="34"/>
      <c r="Z290" s="34"/>
      <c r="AA290" s="34"/>
      <c r="AB290" s="34"/>
      <c r="AC290" s="34"/>
      <c r="AD290" s="34"/>
      <c r="AE290" s="34"/>
      <c r="AT290" s="17" t="s">
        <v>138</v>
      </c>
      <c r="AU290" s="17" t="s">
        <v>88</v>
      </c>
    </row>
    <row r="291" spans="2:51" s="13" customFormat="1" ht="11.25">
      <c r="B291" s="217"/>
      <c r="C291" s="218"/>
      <c r="D291" s="212" t="s">
        <v>140</v>
      </c>
      <c r="E291" s="219" t="s">
        <v>1</v>
      </c>
      <c r="F291" s="220" t="s">
        <v>375</v>
      </c>
      <c r="G291" s="218"/>
      <c r="H291" s="221">
        <v>579.33</v>
      </c>
      <c r="I291" s="222"/>
      <c r="J291" s="218"/>
      <c r="K291" s="218"/>
      <c r="L291" s="223"/>
      <c r="M291" s="224"/>
      <c r="N291" s="225"/>
      <c r="O291" s="225"/>
      <c r="P291" s="225"/>
      <c r="Q291" s="225"/>
      <c r="R291" s="225"/>
      <c r="S291" s="225"/>
      <c r="T291" s="226"/>
      <c r="AT291" s="227" t="s">
        <v>140</v>
      </c>
      <c r="AU291" s="227" t="s">
        <v>88</v>
      </c>
      <c r="AV291" s="13" t="s">
        <v>88</v>
      </c>
      <c r="AW291" s="13" t="s">
        <v>34</v>
      </c>
      <c r="AX291" s="13" t="s">
        <v>86</v>
      </c>
      <c r="AY291" s="227" t="s">
        <v>127</v>
      </c>
    </row>
    <row r="292" spans="1:65" s="2" customFormat="1" ht="24" customHeight="1">
      <c r="A292" s="34"/>
      <c r="B292" s="35"/>
      <c r="C292" s="199" t="s">
        <v>376</v>
      </c>
      <c r="D292" s="199" t="s">
        <v>129</v>
      </c>
      <c r="E292" s="200" t="s">
        <v>377</v>
      </c>
      <c r="F292" s="201" t="s">
        <v>378</v>
      </c>
      <c r="G292" s="202" t="s">
        <v>247</v>
      </c>
      <c r="H292" s="203">
        <v>177.6</v>
      </c>
      <c r="I292" s="204"/>
      <c r="J292" s="205">
        <f>ROUND(I292*H292,2)</f>
        <v>0</v>
      </c>
      <c r="K292" s="201" t="s">
        <v>133</v>
      </c>
      <c r="L292" s="39"/>
      <c r="M292" s="206" t="s">
        <v>1</v>
      </c>
      <c r="N292" s="207" t="s">
        <v>43</v>
      </c>
      <c r="O292" s="71"/>
      <c r="P292" s="208">
        <f>O292*H292</f>
        <v>0</v>
      </c>
      <c r="Q292" s="208">
        <v>0.08425</v>
      </c>
      <c r="R292" s="208">
        <f>Q292*H292</f>
        <v>14.9628</v>
      </c>
      <c r="S292" s="208">
        <v>0</v>
      </c>
      <c r="T292" s="209">
        <f>S292*H292</f>
        <v>0</v>
      </c>
      <c r="U292" s="34"/>
      <c r="V292" s="34"/>
      <c r="W292" s="34"/>
      <c r="X292" s="34"/>
      <c r="Y292" s="34"/>
      <c r="Z292" s="34"/>
      <c r="AA292" s="34"/>
      <c r="AB292" s="34"/>
      <c r="AC292" s="34"/>
      <c r="AD292" s="34"/>
      <c r="AE292" s="34"/>
      <c r="AR292" s="210" t="s">
        <v>134</v>
      </c>
      <c r="AT292" s="210" t="s">
        <v>129</v>
      </c>
      <c r="AU292" s="210" t="s">
        <v>88</v>
      </c>
      <c r="AY292" s="17" t="s">
        <v>127</v>
      </c>
      <c r="BE292" s="211">
        <f>IF(N292="základní",J292,0)</f>
        <v>0</v>
      </c>
      <c r="BF292" s="211">
        <f>IF(N292="snížená",J292,0)</f>
        <v>0</v>
      </c>
      <c r="BG292" s="211">
        <f>IF(N292="zákl. přenesená",J292,0)</f>
        <v>0</v>
      </c>
      <c r="BH292" s="211">
        <f>IF(N292="sníž. přenesená",J292,0)</f>
        <v>0</v>
      </c>
      <c r="BI292" s="211">
        <f>IF(N292="nulová",J292,0)</f>
        <v>0</v>
      </c>
      <c r="BJ292" s="17" t="s">
        <v>86</v>
      </c>
      <c r="BK292" s="211">
        <f>ROUND(I292*H292,2)</f>
        <v>0</v>
      </c>
      <c r="BL292" s="17" t="s">
        <v>134</v>
      </c>
      <c r="BM292" s="210" t="s">
        <v>379</v>
      </c>
    </row>
    <row r="293" spans="1:47" s="2" customFormat="1" ht="48.75">
      <c r="A293" s="34"/>
      <c r="B293" s="35"/>
      <c r="C293" s="36"/>
      <c r="D293" s="212" t="s">
        <v>136</v>
      </c>
      <c r="E293" s="36"/>
      <c r="F293" s="213" t="s">
        <v>380</v>
      </c>
      <c r="G293" s="36"/>
      <c r="H293" s="36"/>
      <c r="I293" s="111"/>
      <c r="J293" s="36"/>
      <c r="K293" s="36"/>
      <c r="L293" s="39"/>
      <c r="M293" s="214"/>
      <c r="N293" s="215"/>
      <c r="O293" s="71"/>
      <c r="P293" s="71"/>
      <c r="Q293" s="71"/>
      <c r="R293" s="71"/>
      <c r="S293" s="71"/>
      <c r="T293" s="72"/>
      <c r="U293" s="34"/>
      <c r="V293" s="34"/>
      <c r="W293" s="34"/>
      <c r="X293" s="34"/>
      <c r="Y293" s="34"/>
      <c r="Z293" s="34"/>
      <c r="AA293" s="34"/>
      <c r="AB293" s="34"/>
      <c r="AC293" s="34"/>
      <c r="AD293" s="34"/>
      <c r="AE293" s="34"/>
      <c r="AT293" s="17" t="s">
        <v>136</v>
      </c>
      <c r="AU293" s="17" t="s">
        <v>88</v>
      </c>
    </row>
    <row r="294" spans="1:47" s="2" customFormat="1" ht="117">
      <c r="A294" s="34"/>
      <c r="B294" s="35"/>
      <c r="C294" s="36"/>
      <c r="D294" s="212" t="s">
        <v>138</v>
      </c>
      <c r="E294" s="36"/>
      <c r="F294" s="216" t="s">
        <v>381</v>
      </c>
      <c r="G294" s="36"/>
      <c r="H294" s="36"/>
      <c r="I294" s="111"/>
      <c r="J294" s="36"/>
      <c r="K294" s="36"/>
      <c r="L294" s="39"/>
      <c r="M294" s="214"/>
      <c r="N294" s="215"/>
      <c r="O294" s="71"/>
      <c r="P294" s="71"/>
      <c r="Q294" s="71"/>
      <c r="R294" s="71"/>
      <c r="S294" s="71"/>
      <c r="T294" s="72"/>
      <c r="U294" s="34"/>
      <c r="V294" s="34"/>
      <c r="W294" s="34"/>
      <c r="X294" s="34"/>
      <c r="Y294" s="34"/>
      <c r="Z294" s="34"/>
      <c r="AA294" s="34"/>
      <c r="AB294" s="34"/>
      <c r="AC294" s="34"/>
      <c r="AD294" s="34"/>
      <c r="AE294" s="34"/>
      <c r="AT294" s="17" t="s">
        <v>138</v>
      </c>
      <c r="AU294" s="17" t="s">
        <v>88</v>
      </c>
    </row>
    <row r="295" spans="2:51" s="13" customFormat="1" ht="11.25">
      <c r="B295" s="217"/>
      <c r="C295" s="218"/>
      <c r="D295" s="212" t="s">
        <v>140</v>
      </c>
      <c r="E295" s="219" t="s">
        <v>1</v>
      </c>
      <c r="F295" s="220" t="s">
        <v>382</v>
      </c>
      <c r="G295" s="218"/>
      <c r="H295" s="221">
        <v>172.9</v>
      </c>
      <c r="I295" s="222"/>
      <c r="J295" s="218"/>
      <c r="K295" s="218"/>
      <c r="L295" s="223"/>
      <c r="M295" s="224"/>
      <c r="N295" s="225"/>
      <c r="O295" s="225"/>
      <c r="P295" s="225"/>
      <c r="Q295" s="225"/>
      <c r="R295" s="225"/>
      <c r="S295" s="225"/>
      <c r="T295" s="226"/>
      <c r="AT295" s="227" t="s">
        <v>140</v>
      </c>
      <c r="AU295" s="227" t="s">
        <v>88</v>
      </c>
      <c r="AV295" s="13" t="s">
        <v>88</v>
      </c>
      <c r="AW295" s="13" t="s">
        <v>34</v>
      </c>
      <c r="AX295" s="13" t="s">
        <v>78</v>
      </c>
      <c r="AY295" s="227" t="s">
        <v>127</v>
      </c>
    </row>
    <row r="296" spans="2:51" s="13" customFormat="1" ht="11.25">
      <c r="B296" s="217"/>
      <c r="C296" s="218"/>
      <c r="D296" s="212" t="s">
        <v>140</v>
      </c>
      <c r="E296" s="219" t="s">
        <v>1</v>
      </c>
      <c r="F296" s="220" t="s">
        <v>383</v>
      </c>
      <c r="G296" s="218"/>
      <c r="H296" s="221">
        <v>4.7</v>
      </c>
      <c r="I296" s="222"/>
      <c r="J296" s="218"/>
      <c r="K296" s="218"/>
      <c r="L296" s="223"/>
      <c r="M296" s="224"/>
      <c r="N296" s="225"/>
      <c r="O296" s="225"/>
      <c r="P296" s="225"/>
      <c r="Q296" s="225"/>
      <c r="R296" s="225"/>
      <c r="S296" s="225"/>
      <c r="T296" s="226"/>
      <c r="AT296" s="227" t="s">
        <v>140</v>
      </c>
      <c r="AU296" s="227" t="s">
        <v>88</v>
      </c>
      <c r="AV296" s="13" t="s">
        <v>88</v>
      </c>
      <c r="AW296" s="13" t="s">
        <v>34</v>
      </c>
      <c r="AX296" s="13" t="s">
        <v>78</v>
      </c>
      <c r="AY296" s="227" t="s">
        <v>127</v>
      </c>
    </row>
    <row r="297" spans="2:51" s="14" customFormat="1" ht="11.25">
      <c r="B297" s="228"/>
      <c r="C297" s="229"/>
      <c r="D297" s="212" t="s">
        <v>140</v>
      </c>
      <c r="E297" s="230" t="s">
        <v>1</v>
      </c>
      <c r="F297" s="231" t="s">
        <v>143</v>
      </c>
      <c r="G297" s="229"/>
      <c r="H297" s="232">
        <v>177.6</v>
      </c>
      <c r="I297" s="233"/>
      <c r="J297" s="229"/>
      <c r="K297" s="229"/>
      <c r="L297" s="234"/>
      <c r="M297" s="235"/>
      <c r="N297" s="236"/>
      <c r="O297" s="236"/>
      <c r="P297" s="236"/>
      <c r="Q297" s="236"/>
      <c r="R297" s="236"/>
      <c r="S297" s="236"/>
      <c r="T297" s="237"/>
      <c r="AT297" s="238" t="s">
        <v>140</v>
      </c>
      <c r="AU297" s="238" t="s">
        <v>88</v>
      </c>
      <c r="AV297" s="14" t="s">
        <v>134</v>
      </c>
      <c r="AW297" s="14" t="s">
        <v>34</v>
      </c>
      <c r="AX297" s="14" t="s">
        <v>86</v>
      </c>
      <c r="AY297" s="238" t="s">
        <v>127</v>
      </c>
    </row>
    <row r="298" spans="1:65" s="2" customFormat="1" ht="16.5" customHeight="1">
      <c r="A298" s="34"/>
      <c r="B298" s="35"/>
      <c r="C298" s="250" t="s">
        <v>384</v>
      </c>
      <c r="D298" s="250" t="s">
        <v>238</v>
      </c>
      <c r="E298" s="251" t="s">
        <v>385</v>
      </c>
      <c r="F298" s="252" t="s">
        <v>386</v>
      </c>
      <c r="G298" s="253" t="s">
        <v>247</v>
      </c>
      <c r="H298" s="254">
        <v>176.358</v>
      </c>
      <c r="I298" s="255"/>
      <c r="J298" s="256">
        <f>ROUND(I298*H298,2)</f>
        <v>0</v>
      </c>
      <c r="K298" s="252" t="s">
        <v>133</v>
      </c>
      <c r="L298" s="257"/>
      <c r="M298" s="258" t="s">
        <v>1</v>
      </c>
      <c r="N298" s="259" t="s">
        <v>43</v>
      </c>
      <c r="O298" s="71"/>
      <c r="P298" s="208">
        <f>O298*H298</f>
        <v>0</v>
      </c>
      <c r="Q298" s="208">
        <v>0.131</v>
      </c>
      <c r="R298" s="208">
        <f>Q298*H298</f>
        <v>23.102898</v>
      </c>
      <c r="S298" s="208">
        <v>0</v>
      </c>
      <c r="T298" s="209">
        <f>S298*H298</f>
        <v>0</v>
      </c>
      <c r="U298" s="34"/>
      <c r="V298" s="34"/>
      <c r="W298" s="34"/>
      <c r="X298" s="34"/>
      <c r="Y298" s="34"/>
      <c r="Z298" s="34"/>
      <c r="AA298" s="34"/>
      <c r="AB298" s="34"/>
      <c r="AC298" s="34"/>
      <c r="AD298" s="34"/>
      <c r="AE298" s="34"/>
      <c r="AR298" s="210" t="s">
        <v>182</v>
      </c>
      <c r="AT298" s="210" t="s">
        <v>238</v>
      </c>
      <c r="AU298" s="210" t="s">
        <v>88</v>
      </c>
      <c r="AY298" s="17" t="s">
        <v>127</v>
      </c>
      <c r="BE298" s="211">
        <f>IF(N298="základní",J298,0)</f>
        <v>0</v>
      </c>
      <c r="BF298" s="211">
        <f>IF(N298="snížená",J298,0)</f>
        <v>0</v>
      </c>
      <c r="BG298" s="211">
        <f>IF(N298="zákl. přenesená",J298,0)</f>
        <v>0</v>
      </c>
      <c r="BH298" s="211">
        <f>IF(N298="sníž. přenesená",J298,0)</f>
        <v>0</v>
      </c>
      <c r="BI298" s="211">
        <f>IF(N298="nulová",J298,0)</f>
        <v>0</v>
      </c>
      <c r="BJ298" s="17" t="s">
        <v>86</v>
      </c>
      <c r="BK298" s="211">
        <f>ROUND(I298*H298,2)</f>
        <v>0</v>
      </c>
      <c r="BL298" s="17" t="s">
        <v>134</v>
      </c>
      <c r="BM298" s="210" t="s">
        <v>387</v>
      </c>
    </row>
    <row r="299" spans="1:47" s="2" customFormat="1" ht="11.25">
      <c r="A299" s="34"/>
      <c r="B299" s="35"/>
      <c r="C299" s="36"/>
      <c r="D299" s="212" t="s">
        <v>136</v>
      </c>
      <c r="E299" s="36"/>
      <c r="F299" s="213" t="s">
        <v>386</v>
      </c>
      <c r="G299" s="36"/>
      <c r="H299" s="36"/>
      <c r="I299" s="111"/>
      <c r="J299" s="36"/>
      <c r="K299" s="36"/>
      <c r="L299" s="39"/>
      <c r="M299" s="214"/>
      <c r="N299" s="215"/>
      <c r="O299" s="71"/>
      <c r="P299" s="71"/>
      <c r="Q299" s="71"/>
      <c r="R299" s="71"/>
      <c r="S299" s="71"/>
      <c r="T299" s="72"/>
      <c r="U299" s="34"/>
      <c r="V299" s="34"/>
      <c r="W299" s="34"/>
      <c r="X299" s="34"/>
      <c r="Y299" s="34"/>
      <c r="Z299" s="34"/>
      <c r="AA299" s="34"/>
      <c r="AB299" s="34"/>
      <c r="AC299" s="34"/>
      <c r="AD299" s="34"/>
      <c r="AE299" s="34"/>
      <c r="AT299" s="17" t="s">
        <v>136</v>
      </c>
      <c r="AU299" s="17" t="s">
        <v>88</v>
      </c>
    </row>
    <row r="300" spans="2:51" s="13" customFormat="1" ht="11.25">
      <c r="B300" s="217"/>
      <c r="C300" s="218"/>
      <c r="D300" s="212" t="s">
        <v>140</v>
      </c>
      <c r="E300" s="219" t="s">
        <v>1</v>
      </c>
      <c r="F300" s="220" t="s">
        <v>382</v>
      </c>
      <c r="G300" s="218"/>
      <c r="H300" s="221">
        <v>172.9</v>
      </c>
      <c r="I300" s="222"/>
      <c r="J300" s="218"/>
      <c r="K300" s="218"/>
      <c r="L300" s="223"/>
      <c r="M300" s="224"/>
      <c r="N300" s="225"/>
      <c r="O300" s="225"/>
      <c r="P300" s="225"/>
      <c r="Q300" s="225"/>
      <c r="R300" s="225"/>
      <c r="S300" s="225"/>
      <c r="T300" s="226"/>
      <c r="AT300" s="227" t="s">
        <v>140</v>
      </c>
      <c r="AU300" s="227" t="s">
        <v>88</v>
      </c>
      <c r="AV300" s="13" t="s">
        <v>88</v>
      </c>
      <c r="AW300" s="13" t="s">
        <v>34</v>
      </c>
      <c r="AX300" s="13" t="s">
        <v>86</v>
      </c>
      <c r="AY300" s="227" t="s">
        <v>127</v>
      </c>
    </row>
    <row r="301" spans="2:51" s="13" customFormat="1" ht="11.25">
      <c r="B301" s="217"/>
      <c r="C301" s="218"/>
      <c r="D301" s="212" t="s">
        <v>140</v>
      </c>
      <c r="E301" s="218"/>
      <c r="F301" s="220" t="s">
        <v>388</v>
      </c>
      <c r="G301" s="218"/>
      <c r="H301" s="221">
        <v>176.358</v>
      </c>
      <c r="I301" s="222"/>
      <c r="J301" s="218"/>
      <c r="K301" s="218"/>
      <c r="L301" s="223"/>
      <c r="M301" s="224"/>
      <c r="N301" s="225"/>
      <c r="O301" s="225"/>
      <c r="P301" s="225"/>
      <c r="Q301" s="225"/>
      <c r="R301" s="225"/>
      <c r="S301" s="225"/>
      <c r="T301" s="226"/>
      <c r="AT301" s="227" t="s">
        <v>140</v>
      </c>
      <c r="AU301" s="227" t="s">
        <v>88</v>
      </c>
      <c r="AV301" s="13" t="s">
        <v>88</v>
      </c>
      <c r="AW301" s="13" t="s">
        <v>4</v>
      </c>
      <c r="AX301" s="13" t="s">
        <v>86</v>
      </c>
      <c r="AY301" s="227" t="s">
        <v>127</v>
      </c>
    </row>
    <row r="302" spans="1:65" s="2" customFormat="1" ht="24" customHeight="1">
      <c r="A302" s="34"/>
      <c r="B302" s="35"/>
      <c r="C302" s="250" t="s">
        <v>389</v>
      </c>
      <c r="D302" s="250" t="s">
        <v>238</v>
      </c>
      <c r="E302" s="251" t="s">
        <v>390</v>
      </c>
      <c r="F302" s="252" t="s">
        <v>391</v>
      </c>
      <c r="G302" s="253" t="s">
        <v>247</v>
      </c>
      <c r="H302" s="254">
        <v>4.841</v>
      </c>
      <c r="I302" s="255"/>
      <c r="J302" s="256">
        <f>ROUND(I302*H302,2)</f>
        <v>0</v>
      </c>
      <c r="K302" s="252" t="s">
        <v>133</v>
      </c>
      <c r="L302" s="257"/>
      <c r="M302" s="258" t="s">
        <v>1</v>
      </c>
      <c r="N302" s="259" t="s">
        <v>43</v>
      </c>
      <c r="O302" s="71"/>
      <c r="P302" s="208">
        <f>O302*H302</f>
        <v>0</v>
      </c>
      <c r="Q302" s="208">
        <v>0.131</v>
      </c>
      <c r="R302" s="208">
        <f>Q302*H302</f>
        <v>0.634171</v>
      </c>
      <c r="S302" s="208">
        <v>0</v>
      </c>
      <c r="T302" s="209">
        <f>S302*H302</f>
        <v>0</v>
      </c>
      <c r="U302" s="34"/>
      <c r="V302" s="34"/>
      <c r="W302" s="34"/>
      <c r="X302" s="34"/>
      <c r="Y302" s="34"/>
      <c r="Z302" s="34"/>
      <c r="AA302" s="34"/>
      <c r="AB302" s="34"/>
      <c r="AC302" s="34"/>
      <c r="AD302" s="34"/>
      <c r="AE302" s="34"/>
      <c r="AR302" s="210" t="s">
        <v>182</v>
      </c>
      <c r="AT302" s="210" t="s">
        <v>238</v>
      </c>
      <c r="AU302" s="210" t="s">
        <v>88</v>
      </c>
      <c r="AY302" s="17" t="s">
        <v>127</v>
      </c>
      <c r="BE302" s="211">
        <f>IF(N302="základní",J302,0)</f>
        <v>0</v>
      </c>
      <c r="BF302" s="211">
        <f>IF(N302="snížená",J302,0)</f>
        <v>0</v>
      </c>
      <c r="BG302" s="211">
        <f>IF(N302="zákl. přenesená",J302,0)</f>
        <v>0</v>
      </c>
      <c r="BH302" s="211">
        <f>IF(N302="sníž. přenesená",J302,0)</f>
        <v>0</v>
      </c>
      <c r="BI302" s="211">
        <f>IF(N302="nulová",J302,0)</f>
        <v>0</v>
      </c>
      <c r="BJ302" s="17" t="s">
        <v>86</v>
      </c>
      <c r="BK302" s="211">
        <f>ROUND(I302*H302,2)</f>
        <v>0</v>
      </c>
      <c r="BL302" s="17" t="s">
        <v>134</v>
      </c>
      <c r="BM302" s="210" t="s">
        <v>392</v>
      </c>
    </row>
    <row r="303" spans="1:47" s="2" customFormat="1" ht="19.5">
      <c r="A303" s="34"/>
      <c r="B303" s="35"/>
      <c r="C303" s="36"/>
      <c r="D303" s="212" t="s">
        <v>136</v>
      </c>
      <c r="E303" s="36"/>
      <c r="F303" s="213" t="s">
        <v>393</v>
      </c>
      <c r="G303" s="36"/>
      <c r="H303" s="36"/>
      <c r="I303" s="111"/>
      <c r="J303" s="36"/>
      <c r="K303" s="36"/>
      <c r="L303" s="39"/>
      <c r="M303" s="214"/>
      <c r="N303" s="215"/>
      <c r="O303" s="71"/>
      <c r="P303" s="71"/>
      <c r="Q303" s="71"/>
      <c r="R303" s="71"/>
      <c r="S303" s="71"/>
      <c r="T303" s="72"/>
      <c r="U303" s="34"/>
      <c r="V303" s="34"/>
      <c r="W303" s="34"/>
      <c r="X303" s="34"/>
      <c r="Y303" s="34"/>
      <c r="Z303" s="34"/>
      <c r="AA303" s="34"/>
      <c r="AB303" s="34"/>
      <c r="AC303" s="34"/>
      <c r="AD303" s="34"/>
      <c r="AE303" s="34"/>
      <c r="AT303" s="17" t="s">
        <v>136</v>
      </c>
      <c r="AU303" s="17" t="s">
        <v>88</v>
      </c>
    </row>
    <row r="304" spans="2:51" s="13" customFormat="1" ht="11.25">
      <c r="B304" s="217"/>
      <c r="C304" s="218"/>
      <c r="D304" s="212" t="s">
        <v>140</v>
      </c>
      <c r="E304" s="219" t="s">
        <v>1</v>
      </c>
      <c r="F304" s="220" t="s">
        <v>383</v>
      </c>
      <c r="G304" s="218"/>
      <c r="H304" s="221">
        <v>4.7</v>
      </c>
      <c r="I304" s="222"/>
      <c r="J304" s="218"/>
      <c r="K304" s="218"/>
      <c r="L304" s="223"/>
      <c r="M304" s="224"/>
      <c r="N304" s="225"/>
      <c r="O304" s="225"/>
      <c r="P304" s="225"/>
      <c r="Q304" s="225"/>
      <c r="R304" s="225"/>
      <c r="S304" s="225"/>
      <c r="T304" s="226"/>
      <c r="AT304" s="227" t="s">
        <v>140</v>
      </c>
      <c r="AU304" s="227" t="s">
        <v>88</v>
      </c>
      <c r="AV304" s="13" t="s">
        <v>88</v>
      </c>
      <c r="AW304" s="13" t="s">
        <v>34</v>
      </c>
      <c r="AX304" s="13" t="s">
        <v>86</v>
      </c>
      <c r="AY304" s="227" t="s">
        <v>127</v>
      </c>
    </row>
    <row r="305" spans="2:51" s="13" customFormat="1" ht="11.25">
      <c r="B305" s="217"/>
      <c r="C305" s="218"/>
      <c r="D305" s="212" t="s">
        <v>140</v>
      </c>
      <c r="E305" s="218"/>
      <c r="F305" s="220" t="s">
        <v>394</v>
      </c>
      <c r="G305" s="218"/>
      <c r="H305" s="221">
        <v>4.841</v>
      </c>
      <c r="I305" s="222"/>
      <c r="J305" s="218"/>
      <c r="K305" s="218"/>
      <c r="L305" s="223"/>
      <c r="M305" s="224"/>
      <c r="N305" s="225"/>
      <c r="O305" s="225"/>
      <c r="P305" s="225"/>
      <c r="Q305" s="225"/>
      <c r="R305" s="225"/>
      <c r="S305" s="225"/>
      <c r="T305" s="226"/>
      <c r="AT305" s="227" t="s">
        <v>140</v>
      </c>
      <c r="AU305" s="227" t="s">
        <v>88</v>
      </c>
      <c r="AV305" s="13" t="s">
        <v>88</v>
      </c>
      <c r="AW305" s="13" t="s">
        <v>4</v>
      </c>
      <c r="AX305" s="13" t="s">
        <v>86</v>
      </c>
      <c r="AY305" s="227" t="s">
        <v>127</v>
      </c>
    </row>
    <row r="306" spans="1:65" s="2" customFormat="1" ht="24" customHeight="1">
      <c r="A306" s="34"/>
      <c r="B306" s="35"/>
      <c r="C306" s="199" t="s">
        <v>395</v>
      </c>
      <c r="D306" s="199" t="s">
        <v>129</v>
      </c>
      <c r="E306" s="200" t="s">
        <v>396</v>
      </c>
      <c r="F306" s="201" t="s">
        <v>397</v>
      </c>
      <c r="G306" s="202" t="s">
        <v>247</v>
      </c>
      <c r="H306" s="203">
        <v>81.365</v>
      </c>
      <c r="I306" s="204"/>
      <c r="J306" s="205">
        <f>ROUND(I306*H306,2)</f>
        <v>0</v>
      </c>
      <c r="K306" s="201" t="s">
        <v>133</v>
      </c>
      <c r="L306" s="39"/>
      <c r="M306" s="206" t="s">
        <v>1</v>
      </c>
      <c r="N306" s="207" t="s">
        <v>43</v>
      </c>
      <c r="O306" s="71"/>
      <c r="P306" s="208">
        <f>O306*H306</f>
        <v>0</v>
      </c>
      <c r="Q306" s="208">
        <v>0.08565</v>
      </c>
      <c r="R306" s="208">
        <f>Q306*H306</f>
        <v>6.96891225</v>
      </c>
      <c r="S306" s="208">
        <v>0</v>
      </c>
      <c r="T306" s="209">
        <f>S306*H306</f>
        <v>0</v>
      </c>
      <c r="U306" s="34"/>
      <c r="V306" s="34"/>
      <c r="W306" s="34"/>
      <c r="X306" s="34"/>
      <c r="Y306" s="34"/>
      <c r="Z306" s="34"/>
      <c r="AA306" s="34"/>
      <c r="AB306" s="34"/>
      <c r="AC306" s="34"/>
      <c r="AD306" s="34"/>
      <c r="AE306" s="34"/>
      <c r="AR306" s="210" t="s">
        <v>134</v>
      </c>
      <c r="AT306" s="210" t="s">
        <v>129</v>
      </c>
      <c r="AU306" s="210" t="s">
        <v>88</v>
      </c>
      <c r="AY306" s="17" t="s">
        <v>127</v>
      </c>
      <c r="BE306" s="211">
        <f>IF(N306="základní",J306,0)</f>
        <v>0</v>
      </c>
      <c r="BF306" s="211">
        <f>IF(N306="snížená",J306,0)</f>
        <v>0</v>
      </c>
      <c r="BG306" s="211">
        <f>IF(N306="zákl. přenesená",J306,0)</f>
        <v>0</v>
      </c>
      <c r="BH306" s="211">
        <f>IF(N306="sníž. přenesená",J306,0)</f>
        <v>0</v>
      </c>
      <c r="BI306" s="211">
        <f>IF(N306="nulová",J306,0)</f>
        <v>0</v>
      </c>
      <c r="BJ306" s="17" t="s">
        <v>86</v>
      </c>
      <c r="BK306" s="211">
        <f>ROUND(I306*H306,2)</f>
        <v>0</v>
      </c>
      <c r="BL306" s="17" t="s">
        <v>134</v>
      </c>
      <c r="BM306" s="210" t="s">
        <v>398</v>
      </c>
    </row>
    <row r="307" spans="1:47" s="2" customFormat="1" ht="48.75">
      <c r="A307" s="34"/>
      <c r="B307" s="35"/>
      <c r="C307" s="36"/>
      <c r="D307" s="212" t="s">
        <v>136</v>
      </c>
      <c r="E307" s="36"/>
      <c r="F307" s="213" t="s">
        <v>399</v>
      </c>
      <c r="G307" s="36"/>
      <c r="H307" s="36"/>
      <c r="I307" s="111"/>
      <c r="J307" s="36"/>
      <c r="K307" s="36"/>
      <c r="L307" s="39"/>
      <c r="M307" s="214"/>
      <c r="N307" s="215"/>
      <c r="O307" s="71"/>
      <c r="P307" s="71"/>
      <c r="Q307" s="71"/>
      <c r="R307" s="71"/>
      <c r="S307" s="71"/>
      <c r="T307" s="72"/>
      <c r="U307" s="34"/>
      <c r="V307" s="34"/>
      <c r="W307" s="34"/>
      <c r="X307" s="34"/>
      <c r="Y307" s="34"/>
      <c r="Z307" s="34"/>
      <c r="AA307" s="34"/>
      <c r="AB307" s="34"/>
      <c r="AC307" s="34"/>
      <c r="AD307" s="34"/>
      <c r="AE307" s="34"/>
      <c r="AT307" s="17" t="s">
        <v>136</v>
      </c>
      <c r="AU307" s="17" t="s">
        <v>88</v>
      </c>
    </row>
    <row r="308" spans="1:47" s="2" customFormat="1" ht="117">
      <c r="A308" s="34"/>
      <c r="B308" s="35"/>
      <c r="C308" s="36"/>
      <c r="D308" s="212" t="s">
        <v>138</v>
      </c>
      <c r="E308" s="36"/>
      <c r="F308" s="216" t="s">
        <v>381</v>
      </c>
      <c r="G308" s="36"/>
      <c r="H308" s="36"/>
      <c r="I308" s="111"/>
      <c r="J308" s="36"/>
      <c r="K308" s="36"/>
      <c r="L308" s="39"/>
      <c r="M308" s="214"/>
      <c r="N308" s="215"/>
      <c r="O308" s="71"/>
      <c r="P308" s="71"/>
      <c r="Q308" s="71"/>
      <c r="R308" s="71"/>
      <c r="S308" s="71"/>
      <c r="T308" s="72"/>
      <c r="U308" s="34"/>
      <c r="V308" s="34"/>
      <c r="W308" s="34"/>
      <c r="X308" s="34"/>
      <c r="Y308" s="34"/>
      <c r="Z308" s="34"/>
      <c r="AA308" s="34"/>
      <c r="AB308" s="34"/>
      <c r="AC308" s="34"/>
      <c r="AD308" s="34"/>
      <c r="AE308" s="34"/>
      <c r="AT308" s="17" t="s">
        <v>138</v>
      </c>
      <c r="AU308" s="17" t="s">
        <v>88</v>
      </c>
    </row>
    <row r="309" spans="2:51" s="13" customFormat="1" ht="11.25">
      <c r="B309" s="217"/>
      <c r="C309" s="218"/>
      <c r="D309" s="212" t="s">
        <v>140</v>
      </c>
      <c r="E309" s="219" t="s">
        <v>1</v>
      </c>
      <c r="F309" s="220" t="s">
        <v>400</v>
      </c>
      <c r="G309" s="218"/>
      <c r="H309" s="221">
        <v>75.95</v>
      </c>
      <c r="I309" s="222"/>
      <c r="J309" s="218"/>
      <c r="K309" s="218"/>
      <c r="L309" s="223"/>
      <c r="M309" s="224"/>
      <c r="N309" s="225"/>
      <c r="O309" s="225"/>
      <c r="P309" s="225"/>
      <c r="Q309" s="225"/>
      <c r="R309" s="225"/>
      <c r="S309" s="225"/>
      <c r="T309" s="226"/>
      <c r="AT309" s="227" t="s">
        <v>140</v>
      </c>
      <c r="AU309" s="227" t="s">
        <v>88</v>
      </c>
      <c r="AV309" s="13" t="s">
        <v>88</v>
      </c>
      <c r="AW309" s="13" t="s">
        <v>34</v>
      </c>
      <c r="AX309" s="13" t="s">
        <v>78</v>
      </c>
      <c r="AY309" s="227" t="s">
        <v>127</v>
      </c>
    </row>
    <row r="310" spans="2:51" s="13" customFormat="1" ht="11.25">
      <c r="B310" s="217"/>
      <c r="C310" s="218"/>
      <c r="D310" s="212" t="s">
        <v>140</v>
      </c>
      <c r="E310" s="219" t="s">
        <v>1</v>
      </c>
      <c r="F310" s="220" t="s">
        <v>401</v>
      </c>
      <c r="G310" s="218"/>
      <c r="H310" s="221">
        <v>3.75</v>
      </c>
      <c r="I310" s="222"/>
      <c r="J310" s="218"/>
      <c r="K310" s="218"/>
      <c r="L310" s="223"/>
      <c r="M310" s="224"/>
      <c r="N310" s="225"/>
      <c r="O310" s="225"/>
      <c r="P310" s="225"/>
      <c r="Q310" s="225"/>
      <c r="R310" s="225"/>
      <c r="S310" s="225"/>
      <c r="T310" s="226"/>
      <c r="AT310" s="227" t="s">
        <v>140</v>
      </c>
      <c r="AU310" s="227" t="s">
        <v>88</v>
      </c>
      <c r="AV310" s="13" t="s">
        <v>88</v>
      </c>
      <c r="AW310" s="13" t="s">
        <v>34</v>
      </c>
      <c r="AX310" s="13" t="s">
        <v>78</v>
      </c>
      <c r="AY310" s="227" t="s">
        <v>127</v>
      </c>
    </row>
    <row r="311" spans="2:51" s="13" customFormat="1" ht="11.25">
      <c r="B311" s="217"/>
      <c r="C311" s="218"/>
      <c r="D311" s="212" t="s">
        <v>140</v>
      </c>
      <c r="E311" s="219" t="s">
        <v>1</v>
      </c>
      <c r="F311" s="220" t="s">
        <v>402</v>
      </c>
      <c r="G311" s="218"/>
      <c r="H311" s="221">
        <v>1.665</v>
      </c>
      <c r="I311" s="222"/>
      <c r="J311" s="218"/>
      <c r="K311" s="218"/>
      <c r="L311" s="223"/>
      <c r="M311" s="224"/>
      <c r="N311" s="225"/>
      <c r="O311" s="225"/>
      <c r="P311" s="225"/>
      <c r="Q311" s="225"/>
      <c r="R311" s="225"/>
      <c r="S311" s="225"/>
      <c r="T311" s="226"/>
      <c r="AT311" s="227" t="s">
        <v>140</v>
      </c>
      <c r="AU311" s="227" t="s">
        <v>88</v>
      </c>
      <c r="AV311" s="13" t="s">
        <v>88</v>
      </c>
      <c r="AW311" s="13" t="s">
        <v>34</v>
      </c>
      <c r="AX311" s="13" t="s">
        <v>78</v>
      </c>
      <c r="AY311" s="227" t="s">
        <v>127</v>
      </c>
    </row>
    <row r="312" spans="2:51" s="14" customFormat="1" ht="11.25">
      <c r="B312" s="228"/>
      <c r="C312" s="229"/>
      <c r="D312" s="212" t="s">
        <v>140</v>
      </c>
      <c r="E312" s="230" t="s">
        <v>1</v>
      </c>
      <c r="F312" s="231" t="s">
        <v>143</v>
      </c>
      <c r="G312" s="229"/>
      <c r="H312" s="232">
        <v>81.36500000000001</v>
      </c>
      <c r="I312" s="233"/>
      <c r="J312" s="229"/>
      <c r="K312" s="229"/>
      <c r="L312" s="234"/>
      <c r="M312" s="235"/>
      <c r="N312" s="236"/>
      <c r="O312" s="236"/>
      <c r="P312" s="236"/>
      <c r="Q312" s="236"/>
      <c r="R312" s="236"/>
      <c r="S312" s="236"/>
      <c r="T312" s="237"/>
      <c r="AT312" s="238" t="s">
        <v>140</v>
      </c>
      <c r="AU312" s="238" t="s">
        <v>88</v>
      </c>
      <c r="AV312" s="14" t="s">
        <v>134</v>
      </c>
      <c r="AW312" s="14" t="s">
        <v>34</v>
      </c>
      <c r="AX312" s="14" t="s">
        <v>86</v>
      </c>
      <c r="AY312" s="238" t="s">
        <v>127</v>
      </c>
    </row>
    <row r="313" spans="1:65" s="2" customFormat="1" ht="16.5" customHeight="1">
      <c r="A313" s="34"/>
      <c r="B313" s="35"/>
      <c r="C313" s="250" t="s">
        <v>403</v>
      </c>
      <c r="D313" s="250" t="s">
        <v>238</v>
      </c>
      <c r="E313" s="251" t="s">
        <v>404</v>
      </c>
      <c r="F313" s="252" t="s">
        <v>405</v>
      </c>
      <c r="G313" s="253" t="s">
        <v>247</v>
      </c>
      <c r="H313" s="254">
        <v>78.229</v>
      </c>
      <c r="I313" s="255"/>
      <c r="J313" s="256">
        <f>ROUND(I313*H313,2)</f>
        <v>0</v>
      </c>
      <c r="K313" s="252" t="s">
        <v>133</v>
      </c>
      <c r="L313" s="257"/>
      <c r="M313" s="258" t="s">
        <v>1</v>
      </c>
      <c r="N313" s="259" t="s">
        <v>43</v>
      </c>
      <c r="O313" s="71"/>
      <c r="P313" s="208">
        <f>O313*H313</f>
        <v>0</v>
      </c>
      <c r="Q313" s="208">
        <v>0.176</v>
      </c>
      <c r="R313" s="208">
        <f>Q313*H313</f>
        <v>13.768303999999999</v>
      </c>
      <c r="S313" s="208">
        <v>0</v>
      </c>
      <c r="T313" s="209">
        <f>S313*H313</f>
        <v>0</v>
      </c>
      <c r="U313" s="34"/>
      <c r="V313" s="34"/>
      <c r="W313" s="34"/>
      <c r="X313" s="34"/>
      <c r="Y313" s="34"/>
      <c r="Z313" s="34"/>
      <c r="AA313" s="34"/>
      <c r="AB313" s="34"/>
      <c r="AC313" s="34"/>
      <c r="AD313" s="34"/>
      <c r="AE313" s="34"/>
      <c r="AR313" s="210" t="s">
        <v>182</v>
      </c>
      <c r="AT313" s="210" t="s">
        <v>238</v>
      </c>
      <c r="AU313" s="210" t="s">
        <v>88</v>
      </c>
      <c r="AY313" s="17" t="s">
        <v>127</v>
      </c>
      <c r="BE313" s="211">
        <f>IF(N313="základní",J313,0)</f>
        <v>0</v>
      </c>
      <c r="BF313" s="211">
        <f>IF(N313="snížená",J313,0)</f>
        <v>0</v>
      </c>
      <c r="BG313" s="211">
        <f>IF(N313="zákl. přenesená",J313,0)</f>
        <v>0</v>
      </c>
      <c r="BH313" s="211">
        <f>IF(N313="sníž. přenesená",J313,0)</f>
        <v>0</v>
      </c>
      <c r="BI313" s="211">
        <f>IF(N313="nulová",J313,0)</f>
        <v>0</v>
      </c>
      <c r="BJ313" s="17" t="s">
        <v>86</v>
      </c>
      <c r="BK313" s="211">
        <f>ROUND(I313*H313,2)</f>
        <v>0</v>
      </c>
      <c r="BL313" s="17" t="s">
        <v>134</v>
      </c>
      <c r="BM313" s="210" t="s">
        <v>406</v>
      </c>
    </row>
    <row r="314" spans="1:47" s="2" customFormat="1" ht="11.25">
      <c r="A314" s="34"/>
      <c r="B314" s="35"/>
      <c r="C314" s="36"/>
      <c r="D314" s="212" t="s">
        <v>136</v>
      </c>
      <c r="E314" s="36"/>
      <c r="F314" s="213" t="s">
        <v>405</v>
      </c>
      <c r="G314" s="36"/>
      <c r="H314" s="36"/>
      <c r="I314" s="111"/>
      <c r="J314" s="36"/>
      <c r="K314" s="36"/>
      <c r="L314" s="39"/>
      <c r="M314" s="214"/>
      <c r="N314" s="215"/>
      <c r="O314" s="71"/>
      <c r="P314" s="71"/>
      <c r="Q314" s="71"/>
      <c r="R314" s="71"/>
      <c r="S314" s="71"/>
      <c r="T314" s="72"/>
      <c r="U314" s="34"/>
      <c r="V314" s="34"/>
      <c r="W314" s="34"/>
      <c r="X314" s="34"/>
      <c r="Y314" s="34"/>
      <c r="Z314" s="34"/>
      <c r="AA314" s="34"/>
      <c r="AB314" s="34"/>
      <c r="AC314" s="34"/>
      <c r="AD314" s="34"/>
      <c r="AE314" s="34"/>
      <c r="AT314" s="17" t="s">
        <v>136</v>
      </c>
      <c r="AU314" s="17" t="s">
        <v>88</v>
      </c>
    </row>
    <row r="315" spans="2:51" s="13" customFormat="1" ht="11.25">
      <c r="B315" s="217"/>
      <c r="C315" s="218"/>
      <c r="D315" s="212" t="s">
        <v>140</v>
      </c>
      <c r="E315" s="219" t="s">
        <v>1</v>
      </c>
      <c r="F315" s="220" t="s">
        <v>400</v>
      </c>
      <c r="G315" s="218"/>
      <c r="H315" s="221">
        <v>75.95</v>
      </c>
      <c r="I315" s="222"/>
      <c r="J315" s="218"/>
      <c r="K315" s="218"/>
      <c r="L315" s="223"/>
      <c r="M315" s="224"/>
      <c r="N315" s="225"/>
      <c r="O315" s="225"/>
      <c r="P315" s="225"/>
      <c r="Q315" s="225"/>
      <c r="R315" s="225"/>
      <c r="S315" s="225"/>
      <c r="T315" s="226"/>
      <c r="AT315" s="227" t="s">
        <v>140</v>
      </c>
      <c r="AU315" s="227" t="s">
        <v>88</v>
      </c>
      <c r="AV315" s="13" t="s">
        <v>88</v>
      </c>
      <c r="AW315" s="13" t="s">
        <v>34</v>
      </c>
      <c r="AX315" s="13" t="s">
        <v>86</v>
      </c>
      <c r="AY315" s="227" t="s">
        <v>127</v>
      </c>
    </row>
    <row r="316" spans="2:51" s="13" customFormat="1" ht="11.25">
      <c r="B316" s="217"/>
      <c r="C316" s="218"/>
      <c r="D316" s="212" t="s">
        <v>140</v>
      </c>
      <c r="E316" s="218"/>
      <c r="F316" s="220" t="s">
        <v>407</v>
      </c>
      <c r="G316" s="218"/>
      <c r="H316" s="221">
        <v>78.229</v>
      </c>
      <c r="I316" s="222"/>
      <c r="J316" s="218"/>
      <c r="K316" s="218"/>
      <c r="L316" s="223"/>
      <c r="M316" s="224"/>
      <c r="N316" s="225"/>
      <c r="O316" s="225"/>
      <c r="P316" s="225"/>
      <c r="Q316" s="225"/>
      <c r="R316" s="225"/>
      <c r="S316" s="225"/>
      <c r="T316" s="226"/>
      <c r="AT316" s="227" t="s">
        <v>140</v>
      </c>
      <c r="AU316" s="227" t="s">
        <v>88</v>
      </c>
      <c r="AV316" s="13" t="s">
        <v>88</v>
      </c>
      <c r="AW316" s="13" t="s">
        <v>4</v>
      </c>
      <c r="AX316" s="13" t="s">
        <v>86</v>
      </c>
      <c r="AY316" s="227" t="s">
        <v>127</v>
      </c>
    </row>
    <row r="317" spans="1:65" s="2" customFormat="1" ht="16.5" customHeight="1">
      <c r="A317" s="34"/>
      <c r="B317" s="35"/>
      <c r="C317" s="250" t="s">
        <v>408</v>
      </c>
      <c r="D317" s="250" t="s">
        <v>238</v>
      </c>
      <c r="E317" s="251" t="s">
        <v>409</v>
      </c>
      <c r="F317" s="252" t="s">
        <v>410</v>
      </c>
      <c r="G317" s="253" t="s">
        <v>247</v>
      </c>
      <c r="H317" s="254">
        <v>3.863</v>
      </c>
      <c r="I317" s="255"/>
      <c r="J317" s="256">
        <f>ROUND(I317*H317,2)</f>
        <v>0</v>
      </c>
      <c r="K317" s="252" t="s">
        <v>133</v>
      </c>
      <c r="L317" s="257"/>
      <c r="M317" s="258" t="s">
        <v>1</v>
      </c>
      <c r="N317" s="259" t="s">
        <v>43</v>
      </c>
      <c r="O317" s="71"/>
      <c r="P317" s="208">
        <f>O317*H317</f>
        <v>0</v>
      </c>
      <c r="Q317" s="208">
        <v>0.176</v>
      </c>
      <c r="R317" s="208">
        <f>Q317*H317</f>
        <v>0.6798879999999999</v>
      </c>
      <c r="S317" s="208">
        <v>0</v>
      </c>
      <c r="T317" s="209">
        <f>S317*H317</f>
        <v>0</v>
      </c>
      <c r="U317" s="34"/>
      <c r="V317" s="34"/>
      <c r="W317" s="34"/>
      <c r="X317" s="34"/>
      <c r="Y317" s="34"/>
      <c r="Z317" s="34"/>
      <c r="AA317" s="34"/>
      <c r="AB317" s="34"/>
      <c r="AC317" s="34"/>
      <c r="AD317" s="34"/>
      <c r="AE317" s="34"/>
      <c r="AR317" s="210" t="s">
        <v>182</v>
      </c>
      <c r="AT317" s="210" t="s">
        <v>238</v>
      </c>
      <c r="AU317" s="210" t="s">
        <v>88</v>
      </c>
      <c r="AY317" s="17" t="s">
        <v>127</v>
      </c>
      <c r="BE317" s="211">
        <f>IF(N317="základní",J317,0)</f>
        <v>0</v>
      </c>
      <c r="BF317" s="211">
        <f>IF(N317="snížená",J317,0)</f>
        <v>0</v>
      </c>
      <c r="BG317" s="211">
        <f>IF(N317="zákl. přenesená",J317,0)</f>
        <v>0</v>
      </c>
      <c r="BH317" s="211">
        <f>IF(N317="sníž. přenesená",J317,0)</f>
        <v>0</v>
      </c>
      <c r="BI317" s="211">
        <f>IF(N317="nulová",J317,0)</f>
        <v>0</v>
      </c>
      <c r="BJ317" s="17" t="s">
        <v>86</v>
      </c>
      <c r="BK317" s="211">
        <f>ROUND(I317*H317,2)</f>
        <v>0</v>
      </c>
      <c r="BL317" s="17" t="s">
        <v>134</v>
      </c>
      <c r="BM317" s="210" t="s">
        <v>411</v>
      </c>
    </row>
    <row r="318" spans="1:47" s="2" customFormat="1" ht="11.25">
      <c r="A318" s="34"/>
      <c r="B318" s="35"/>
      <c r="C318" s="36"/>
      <c r="D318" s="212" t="s">
        <v>136</v>
      </c>
      <c r="E318" s="36"/>
      <c r="F318" s="213" t="s">
        <v>412</v>
      </c>
      <c r="G318" s="36"/>
      <c r="H318" s="36"/>
      <c r="I318" s="111"/>
      <c r="J318" s="36"/>
      <c r="K318" s="36"/>
      <c r="L318" s="39"/>
      <c r="M318" s="214"/>
      <c r="N318" s="215"/>
      <c r="O318" s="71"/>
      <c r="P318" s="71"/>
      <c r="Q318" s="71"/>
      <c r="R318" s="71"/>
      <c r="S318" s="71"/>
      <c r="T318" s="72"/>
      <c r="U318" s="34"/>
      <c r="V318" s="34"/>
      <c r="W318" s="34"/>
      <c r="X318" s="34"/>
      <c r="Y318" s="34"/>
      <c r="Z318" s="34"/>
      <c r="AA318" s="34"/>
      <c r="AB318" s="34"/>
      <c r="AC318" s="34"/>
      <c r="AD318" s="34"/>
      <c r="AE318" s="34"/>
      <c r="AT318" s="17" t="s">
        <v>136</v>
      </c>
      <c r="AU318" s="17" t="s">
        <v>88</v>
      </c>
    </row>
    <row r="319" spans="2:51" s="13" customFormat="1" ht="11.25">
      <c r="B319" s="217"/>
      <c r="C319" s="218"/>
      <c r="D319" s="212" t="s">
        <v>140</v>
      </c>
      <c r="E319" s="219" t="s">
        <v>1</v>
      </c>
      <c r="F319" s="220" t="s">
        <v>401</v>
      </c>
      <c r="G319" s="218"/>
      <c r="H319" s="221">
        <v>3.75</v>
      </c>
      <c r="I319" s="222"/>
      <c r="J319" s="218"/>
      <c r="K319" s="218"/>
      <c r="L319" s="223"/>
      <c r="M319" s="224"/>
      <c r="N319" s="225"/>
      <c r="O319" s="225"/>
      <c r="P319" s="225"/>
      <c r="Q319" s="225"/>
      <c r="R319" s="225"/>
      <c r="S319" s="225"/>
      <c r="T319" s="226"/>
      <c r="AT319" s="227" t="s">
        <v>140</v>
      </c>
      <c r="AU319" s="227" t="s">
        <v>88</v>
      </c>
      <c r="AV319" s="13" t="s">
        <v>88</v>
      </c>
      <c r="AW319" s="13" t="s">
        <v>34</v>
      </c>
      <c r="AX319" s="13" t="s">
        <v>86</v>
      </c>
      <c r="AY319" s="227" t="s">
        <v>127</v>
      </c>
    </row>
    <row r="320" spans="2:51" s="13" customFormat="1" ht="11.25">
      <c r="B320" s="217"/>
      <c r="C320" s="218"/>
      <c r="D320" s="212" t="s">
        <v>140</v>
      </c>
      <c r="E320" s="218"/>
      <c r="F320" s="220" t="s">
        <v>413</v>
      </c>
      <c r="G320" s="218"/>
      <c r="H320" s="221">
        <v>3.863</v>
      </c>
      <c r="I320" s="222"/>
      <c r="J320" s="218"/>
      <c r="K320" s="218"/>
      <c r="L320" s="223"/>
      <c r="M320" s="224"/>
      <c r="N320" s="225"/>
      <c r="O320" s="225"/>
      <c r="P320" s="225"/>
      <c r="Q320" s="225"/>
      <c r="R320" s="225"/>
      <c r="S320" s="225"/>
      <c r="T320" s="226"/>
      <c r="AT320" s="227" t="s">
        <v>140</v>
      </c>
      <c r="AU320" s="227" t="s">
        <v>88</v>
      </c>
      <c r="AV320" s="13" t="s">
        <v>88</v>
      </c>
      <c r="AW320" s="13" t="s">
        <v>4</v>
      </c>
      <c r="AX320" s="13" t="s">
        <v>86</v>
      </c>
      <c r="AY320" s="227" t="s">
        <v>127</v>
      </c>
    </row>
    <row r="321" spans="1:65" s="2" customFormat="1" ht="24" customHeight="1">
      <c r="A321" s="34"/>
      <c r="B321" s="35"/>
      <c r="C321" s="250" t="s">
        <v>414</v>
      </c>
      <c r="D321" s="250" t="s">
        <v>238</v>
      </c>
      <c r="E321" s="251" t="s">
        <v>415</v>
      </c>
      <c r="F321" s="252" t="s">
        <v>416</v>
      </c>
      <c r="G321" s="253" t="s">
        <v>247</v>
      </c>
      <c r="H321" s="254">
        <v>1.715</v>
      </c>
      <c r="I321" s="255"/>
      <c r="J321" s="256">
        <f>ROUND(I321*H321,2)</f>
        <v>0</v>
      </c>
      <c r="K321" s="252" t="s">
        <v>133</v>
      </c>
      <c r="L321" s="257"/>
      <c r="M321" s="258" t="s">
        <v>1</v>
      </c>
      <c r="N321" s="259" t="s">
        <v>43</v>
      </c>
      <c r="O321" s="71"/>
      <c r="P321" s="208">
        <f>O321*H321</f>
        <v>0</v>
      </c>
      <c r="Q321" s="208">
        <v>0.175</v>
      </c>
      <c r="R321" s="208">
        <f>Q321*H321</f>
        <v>0.300125</v>
      </c>
      <c r="S321" s="208">
        <v>0</v>
      </c>
      <c r="T321" s="209">
        <f>S321*H321</f>
        <v>0</v>
      </c>
      <c r="U321" s="34"/>
      <c r="V321" s="34"/>
      <c r="W321" s="34"/>
      <c r="X321" s="34"/>
      <c r="Y321" s="34"/>
      <c r="Z321" s="34"/>
      <c r="AA321" s="34"/>
      <c r="AB321" s="34"/>
      <c r="AC321" s="34"/>
      <c r="AD321" s="34"/>
      <c r="AE321" s="34"/>
      <c r="AR321" s="210" t="s">
        <v>182</v>
      </c>
      <c r="AT321" s="210" t="s">
        <v>238</v>
      </c>
      <c r="AU321" s="210" t="s">
        <v>88</v>
      </c>
      <c r="AY321" s="17" t="s">
        <v>127</v>
      </c>
      <c r="BE321" s="211">
        <f>IF(N321="základní",J321,0)</f>
        <v>0</v>
      </c>
      <c r="BF321" s="211">
        <f>IF(N321="snížená",J321,0)</f>
        <v>0</v>
      </c>
      <c r="BG321" s="211">
        <f>IF(N321="zákl. přenesená",J321,0)</f>
        <v>0</v>
      </c>
      <c r="BH321" s="211">
        <f>IF(N321="sníž. přenesená",J321,0)</f>
        <v>0</v>
      </c>
      <c r="BI321" s="211">
        <f>IF(N321="nulová",J321,0)</f>
        <v>0</v>
      </c>
      <c r="BJ321" s="17" t="s">
        <v>86</v>
      </c>
      <c r="BK321" s="211">
        <f>ROUND(I321*H321,2)</f>
        <v>0</v>
      </c>
      <c r="BL321" s="17" t="s">
        <v>134</v>
      </c>
      <c r="BM321" s="210" t="s">
        <v>417</v>
      </c>
    </row>
    <row r="322" spans="1:47" s="2" customFormat="1" ht="19.5">
      <c r="A322" s="34"/>
      <c r="B322" s="35"/>
      <c r="C322" s="36"/>
      <c r="D322" s="212" t="s">
        <v>136</v>
      </c>
      <c r="E322" s="36"/>
      <c r="F322" s="213" t="s">
        <v>416</v>
      </c>
      <c r="G322" s="36"/>
      <c r="H322" s="36"/>
      <c r="I322" s="111"/>
      <c r="J322" s="36"/>
      <c r="K322" s="36"/>
      <c r="L322" s="39"/>
      <c r="M322" s="214"/>
      <c r="N322" s="215"/>
      <c r="O322" s="71"/>
      <c r="P322" s="71"/>
      <c r="Q322" s="71"/>
      <c r="R322" s="71"/>
      <c r="S322" s="71"/>
      <c r="T322" s="72"/>
      <c r="U322" s="34"/>
      <c r="V322" s="34"/>
      <c r="W322" s="34"/>
      <c r="X322" s="34"/>
      <c r="Y322" s="34"/>
      <c r="Z322" s="34"/>
      <c r="AA322" s="34"/>
      <c r="AB322" s="34"/>
      <c r="AC322" s="34"/>
      <c r="AD322" s="34"/>
      <c r="AE322" s="34"/>
      <c r="AT322" s="17" t="s">
        <v>136</v>
      </c>
      <c r="AU322" s="17" t="s">
        <v>88</v>
      </c>
    </row>
    <row r="323" spans="2:51" s="13" customFormat="1" ht="11.25">
      <c r="B323" s="217"/>
      <c r="C323" s="218"/>
      <c r="D323" s="212" t="s">
        <v>140</v>
      </c>
      <c r="E323" s="219" t="s">
        <v>1</v>
      </c>
      <c r="F323" s="220" t="s">
        <v>402</v>
      </c>
      <c r="G323" s="218"/>
      <c r="H323" s="221">
        <v>1.665</v>
      </c>
      <c r="I323" s="222"/>
      <c r="J323" s="218"/>
      <c r="K323" s="218"/>
      <c r="L323" s="223"/>
      <c r="M323" s="224"/>
      <c r="N323" s="225"/>
      <c r="O323" s="225"/>
      <c r="P323" s="225"/>
      <c r="Q323" s="225"/>
      <c r="R323" s="225"/>
      <c r="S323" s="225"/>
      <c r="T323" s="226"/>
      <c r="AT323" s="227" t="s">
        <v>140</v>
      </c>
      <c r="AU323" s="227" t="s">
        <v>88</v>
      </c>
      <c r="AV323" s="13" t="s">
        <v>88</v>
      </c>
      <c r="AW323" s="13" t="s">
        <v>34</v>
      </c>
      <c r="AX323" s="13" t="s">
        <v>86</v>
      </c>
      <c r="AY323" s="227" t="s">
        <v>127</v>
      </c>
    </row>
    <row r="324" spans="2:51" s="13" customFormat="1" ht="11.25">
      <c r="B324" s="217"/>
      <c r="C324" s="218"/>
      <c r="D324" s="212" t="s">
        <v>140</v>
      </c>
      <c r="E324" s="218"/>
      <c r="F324" s="220" t="s">
        <v>418</v>
      </c>
      <c r="G324" s="218"/>
      <c r="H324" s="221">
        <v>1.715</v>
      </c>
      <c r="I324" s="222"/>
      <c r="J324" s="218"/>
      <c r="K324" s="218"/>
      <c r="L324" s="223"/>
      <c r="M324" s="224"/>
      <c r="N324" s="225"/>
      <c r="O324" s="225"/>
      <c r="P324" s="225"/>
      <c r="Q324" s="225"/>
      <c r="R324" s="225"/>
      <c r="S324" s="225"/>
      <c r="T324" s="226"/>
      <c r="AT324" s="227" t="s">
        <v>140</v>
      </c>
      <c r="AU324" s="227" t="s">
        <v>88</v>
      </c>
      <c r="AV324" s="13" t="s">
        <v>88</v>
      </c>
      <c r="AW324" s="13" t="s">
        <v>4</v>
      </c>
      <c r="AX324" s="13" t="s">
        <v>86</v>
      </c>
      <c r="AY324" s="227" t="s">
        <v>127</v>
      </c>
    </row>
    <row r="325" spans="1:65" s="2" customFormat="1" ht="24" customHeight="1">
      <c r="A325" s="34"/>
      <c r="B325" s="35"/>
      <c r="C325" s="199" t="s">
        <v>419</v>
      </c>
      <c r="D325" s="199" t="s">
        <v>129</v>
      </c>
      <c r="E325" s="200" t="s">
        <v>420</v>
      </c>
      <c r="F325" s="201" t="s">
        <v>421</v>
      </c>
      <c r="G325" s="202" t="s">
        <v>247</v>
      </c>
      <c r="H325" s="203">
        <v>4.4</v>
      </c>
      <c r="I325" s="204"/>
      <c r="J325" s="205">
        <f>ROUND(I325*H325,2)</f>
        <v>0</v>
      </c>
      <c r="K325" s="201" t="s">
        <v>133</v>
      </c>
      <c r="L325" s="39"/>
      <c r="M325" s="206" t="s">
        <v>1</v>
      </c>
      <c r="N325" s="207" t="s">
        <v>43</v>
      </c>
      <c r="O325" s="71"/>
      <c r="P325" s="208">
        <f>O325*H325</f>
        <v>0</v>
      </c>
      <c r="Q325" s="208">
        <v>0.10362</v>
      </c>
      <c r="R325" s="208">
        <f>Q325*H325</f>
        <v>0.45592800000000006</v>
      </c>
      <c r="S325" s="208">
        <v>0</v>
      </c>
      <c r="T325" s="209">
        <f>S325*H325</f>
        <v>0</v>
      </c>
      <c r="U325" s="34"/>
      <c r="V325" s="34"/>
      <c r="W325" s="34"/>
      <c r="X325" s="34"/>
      <c r="Y325" s="34"/>
      <c r="Z325" s="34"/>
      <c r="AA325" s="34"/>
      <c r="AB325" s="34"/>
      <c r="AC325" s="34"/>
      <c r="AD325" s="34"/>
      <c r="AE325" s="34"/>
      <c r="AR325" s="210" t="s">
        <v>134</v>
      </c>
      <c r="AT325" s="210" t="s">
        <v>129</v>
      </c>
      <c r="AU325" s="210" t="s">
        <v>88</v>
      </c>
      <c r="AY325" s="17" t="s">
        <v>127</v>
      </c>
      <c r="BE325" s="211">
        <f>IF(N325="základní",J325,0)</f>
        <v>0</v>
      </c>
      <c r="BF325" s="211">
        <f>IF(N325="snížená",J325,0)</f>
        <v>0</v>
      </c>
      <c r="BG325" s="211">
        <f>IF(N325="zákl. přenesená",J325,0)</f>
        <v>0</v>
      </c>
      <c r="BH325" s="211">
        <f>IF(N325="sníž. přenesená",J325,0)</f>
        <v>0</v>
      </c>
      <c r="BI325" s="211">
        <f>IF(N325="nulová",J325,0)</f>
        <v>0</v>
      </c>
      <c r="BJ325" s="17" t="s">
        <v>86</v>
      </c>
      <c r="BK325" s="211">
        <f>ROUND(I325*H325,2)</f>
        <v>0</v>
      </c>
      <c r="BL325" s="17" t="s">
        <v>134</v>
      </c>
      <c r="BM325" s="210" t="s">
        <v>422</v>
      </c>
    </row>
    <row r="326" spans="1:47" s="2" customFormat="1" ht="48.75">
      <c r="A326" s="34"/>
      <c r="B326" s="35"/>
      <c r="C326" s="36"/>
      <c r="D326" s="212" t="s">
        <v>136</v>
      </c>
      <c r="E326" s="36"/>
      <c r="F326" s="213" t="s">
        <v>423</v>
      </c>
      <c r="G326" s="36"/>
      <c r="H326" s="36"/>
      <c r="I326" s="111"/>
      <c r="J326" s="36"/>
      <c r="K326" s="36"/>
      <c r="L326" s="39"/>
      <c r="M326" s="214"/>
      <c r="N326" s="215"/>
      <c r="O326" s="71"/>
      <c r="P326" s="71"/>
      <c r="Q326" s="71"/>
      <c r="R326" s="71"/>
      <c r="S326" s="71"/>
      <c r="T326" s="72"/>
      <c r="U326" s="34"/>
      <c r="V326" s="34"/>
      <c r="W326" s="34"/>
      <c r="X326" s="34"/>
      <c r="Y326" s="34"/>
      <c r="Z326" s="34"/>
      <c r="AA326" s="34"/>
      <c r="AB326" s="34"/>
      <c r="AC326" s="34"/>
      <c r="AD326" s="34"/>
      <c r="AE326" s="34"/>
      <c r="AT326" s="17" t="s">
        <v>136</v>
      </c>
      <c r="AU326" s="17" t="s">
        <v>88</v>
      </c>
    </row>
    <row r="327" spans="1:47" s="2" customFormat="1" ht="117">
      <c r="A327" s="34"/>
      <c r="B327" s="35"/>
      <c r="C327" s="36"/>
      <c r="D327" s="212" t="s">
        <v>138</v>
      </c>
      <c r="E327" s="36"/>
      <c r="F327" s="216" t="s">
        <v>424</v>
      </c>
      <c r="G327" s="36"/>
      <c r="H327" s="36"/>
      <c r="I327" s="111"/>
      <c r="J327" s="36"/>
      <c r="K327" s="36"/>
      <c r="L327" s="39"/>
      <c r="M327" s="214"/>
      <c r="N327" s="215"/>
      <c r="O327" s="71"/>
      <c r="P327" s="71"/>
      <c r="Q327" s="71"/>
      <c r="R327" s="71"/>
      <c r="S327" s="71"/>
      <c r="T327" s="72"/>
      <c r="U327" s="34"/>
      <c r="V327" s="34"/>
      <c r="W327" s="34"/>
      <c r="X327" s="34"/>
      <c r="Y327" s="34"/>
      <c r="Z327" s="34"/>
      <c r="AA327" s="34"/>
      <c r="AB327" s="34"/>
      <c r="AC327" s="34"/>
      <c r="AD327" s="34"/>
      <c r="AE327" s="34"/>
      <c r="AT327" s="17" t="s">
        <v>138</v>
      </c>
      <c r="AU327" s="17" t="s">
        <v>88</v>
      </c>
    </row>
    <row r="328" spans="2:51" s="13" customFormat="1" ht="11.25">
      <c r="B328" s="217"/>
      <c r="C328" s="218"/>
      <c r="D328" s="212" t="s">
        <v>140</v>
      </c>
      <c r="E328" s="219" t="s">
        <v>1</v>
      </c>
      <c r="F328" s="220" t="s">
        <v>425</v>
      </c>
      <c r="G328" s="218"/>
      <c r="H328" s="221">
        <v>4.4</v>
      </c>
      <c r="I328" s="222"/>
      <c r="J328" s="218"/>
      <c r="K328" s="218"/>
      <c r="L328" s="223"/>
      <c r="M328" s="224"/>
      <c r="N328" s="225"/>
      <c r="O328" s="225"/>
      <c r="P328" s="225"/>
      <c r="Q328" s="225"/>
      <c r="R328" s="225"/>
      <c r="S328" s="225"/>
      <c r="T328" s="226"/>
      <c r="AT328" s="227" t="s">
        <v>140</v>
      </c>
      <c r="AU328" s="227" t="s">
        <v>88</v>
      </c>
      <c r="AV328" s="13" t="s">
        <v>88</v>
      </c>
      <c r="AW328" s="13" t="s">
        <v>34</v>
      </c>
      <c r="AX328" s="13" t="s">
        <v>86</v>
      </c>
      <c r="AY328" s="227" t="s">
        <v>127</v>
      </c>
    </row>
    <row r="329" spans="1:65" s="2" customFormat="1" ht="24" customHeight="1">
      <c r="A329" s="34"/>
      <c r="B329" s="35"/>
      <c r="C329" s="199" t="s">
        <v>426</v>
      </c>
      <c r="D329" s="199" t="s">
        <v>129</v>
      </c>
      <c r="E329" s="200" t="s">
        <v>427</v>
      </c>
      <c r="F329" s="201" t="s">
        <v>428</v>
      </c>
      <c r="G329" s="202" t="s">
        <v>247</v>
      </c>
      <c r="H329" s="203">
        <v>73.22</v>
      </c>
      <c r="I329" s="204"/>
      <c r="J329" s="205">
        <f>ROUND(I329*H329,2)</f>
        <v>0</v>
      </c>
      <c r="K329" s="201" t="s">
        <v>133</v>
      </c>
      <c r="L329" s="39"/>
      <c r="M329" s="206" t="s">
        <v>1</v>
      </c>
      <c r="N329" s="207" t="s">
        <v>43</v>
      </c>
      <c r="O329" s="71"/>
      <c r="P329" s="208">
        <f>O329*H329</f>
        <v>0</v>
      </c>
      <c r="Q329" s="208">
        <v>0.098</v>
      </c>
      <c r="R329" s="208">
        <f>Q329*H329</f>
        <v>7.17556</v>
      </c>
      <c r="S329" s="208">
        <v>0</v>
      </c>
      <c r="T329" s="209">
        <f>S329*H329</f>
        <v>0</v>
      </c>
      <c r="U329" s="34"/>
      <c r="V329" s="34"/>
      <c r="W329" s="34"/>
      <c r="X329" s="34"/>
      <c r="Y329" s="34"/>
      <c r="Z329" s="34"/>
      <c r="AA329" s="34"/>
      <c r="AB329" s="34"/>
      <c r="AC329" s="34"/>
      <c r="AD329" s="34"/>
      <c r="AE329" s="34"/>
      <c r="AR329" s="210" t="s">
        <v>134</v>
      </c>
      <c r="AT329" s="210" t="s">
        <v>129</v>
      </c>
      <c r="AU329" s="210" t="s">
        <v>88</v>
      </c>
      <c r="AY329" s="17" t="s">
        <v>127</v>
      </c>
      <c r="BE329" s="211">
        <f>IF(N329="základní",J329,0)</f>
        <v>0</v>
      </c>
      <c r="BF329" s="211">
        <f>IF(N329="snížená",J329,0)</f>
        <v>0</v>
      </c>
      <c r="BG329" s="211">
        <f>IF(N329="zákl. přenesená",J329,0)</f>
        <v>0</v>
      </c>
      <c r="BH329" s="211">
        <f>IF(N329="sníž. přenesená",J329,0)</f>
        <v>0</v>
      </c>
      <c r="BI329" s="211">
        <f>IF(N329="nulová",J329,0)</f>
        <v>0</v>
      </c>
      <c r="BJ329" s="17" t="s">
        <v>86</v>
      </c>
      <c r="BK329" s="211">
        <f>ROUND(I329*H329,2)</f>
        <v>0</v>
      </c>
      <c r="BL329" s="17" t="s">
        <v>134</v>
      </c>
      <c r="BM329" s="210" t="s">
        <v>429</v>
      </c>
    </row>
    <row r="330" spans="1:47" s="2" customFormat="1" ht="39">
      <c r="A330" s="34"/>
      <c r="B330" s="35"/>
      <c r="C330" s="36"/>
      <c r="D330" s="212" t="s">
        <v>136</v>
      </c>
      <c r="E330" s="36"/>
      <c r="F330" s="213" t="s">
        <v>430</v>
      </c>
      <c r="G330" s="36"/>
      <c r="H330" s="36"/>
      <c r="I330" s="111"/>
      <c r="J330" s="36"/>
      <c r="K330" s="36"/>
      <c r="L330" s="39"/>
      <c r="M330" s="214"/>
      <c r="N330" s="215"/>
      <c r="O330" s="71"/>
      <c r="P330" s="71"/>
      <c r="Q330" s="71"/>
      <c r="R330" s="71"/>
      <c r="S330" s="71"/>
      <c r="T330" s="72"/>
      <c r="U330" s="34"/>
      <c r="V330" s="34"/>
      <c r="W330" s="34"/>
      <c r="X330" s="34"/>
      <c r="Y330" s="34"/>
      <c r="Z330" s="34"/>
      <c r="AA330" s="34"/>
      <c r="AB330" s="34"/>
      <c r="AC330" s="34"/>
      <c r="AD330" s="34"/>
      <c r="AE330" s="34"/>
      <c r="AT330" s="17" t="s">
        <v>136</v>
      </c>
      <c r="AU330" s="17" t="s">
        <v>88</v>
      </c>
    </row>
    <row r="331" spans="1:47" s="2" customFormat="1" ht="107.25">
      <c r="A331" s="34"/>
      <c r="B331" s="35"/>
      <c r="C331" s="36"/>
      <c r="D331" s="212" t="s">
        <v>138</v>
      </c>
      <c r="E331" s="36"/>
      <c r="F331" s="216" t="s">
        <v>431</v>
      </c>
      <c r="G331" s="36"/>
      <c r="H331" s="36"/>
      <c r="I331" s="111"/>
      <c r="J331" s="36"/>
      <c r="K331" s="36"/>
      <c r="L331" s="39"/>
      <c r="M331" s="214"/>
      <c r="N331" s="215"/>
      <c r="O331" s="71"/>
      <c r="P331" s="71"/>
      <c r="Q331" s="71"/>
      <c r="R331" s="71"/>
      <c r="S331" s="71"/>
      <c r="T331" s="72"/>
      <c r="U331" s="34"/>
      <c r="V331" s="34"/>
      <c r="W331" s="34"/>
      <c r="X331" s="34"/>
      <c r="Y331" s="34"/>
      <c r="Z331" s="34"/>
      <c r="AA331" s="34"/>
      <c r="AB331" s="34"/>
      <c r="AC331" s="34"/>
      <c r="AD331" s="34"/>
      <c r="AE331" s="34"/>
      <c r="AT331" s="17" t="s">
        <v>138</v>
      </c>
      <c r="AU331" s="17" t="s">
        <v>88</v>
      </c>
    </row>
    <row r="332" spans="2:51" s="13" customFormat="1" ht="11.25">
      <c r="B332" s="217"/>
      <c r="C332" s="218"/>
      <c r="D332" s="212" t="s">
        <v>140</v>
      </c>
      <c r="E332" s="219" t="s">
        <v>1</v>
      </c>
      <c r="F332" s="220" t="s">
        <v>432</v>
      </c>
      <c r="G332" s="218"/>
      <c r="H332" s="221">
        <v>73.22</v>
      </c>
      <c r="I332" s="222"/>
      <c r="J332" s="218"/>
      <c r="K332" s="218"/>
      <c r="L332" s="223"/>
      <c r="M332" s="224"/>
      <c r="N332" s="225"/>
      <c r="O332" s="225"/>
      <c r="P332" s="225"/>
      <c r="Q332" s="225"/>
      <c r="R332" s="225"/>
      <c r="S332" s="225"/>
      <c r="T332" s="226"/>
      <c r="AT332" s="227" t="s">
        <v>140</v>
      </c>
      <c r="AU332" s="227" t="s">
        <v>88</v>
      </c>
      <c r="AV332" s="13" t="s">
        <v>88</v>
      </c>
      <c r="AW332" s="13" t="s">
        <v>34</v>
      </c>
      <c r="AX332" s="13" t="s">
        <v>86</v>
      </c>
      <c r="AY332" s="227" t="s">
        <v>127</v>
      </c>
    </row>
    <row r="333" spans="1:65" s="2" customFormat="1" ht="16.5" customHeight="1">
      <c r="A333" s="34"/>
      <c r="B333" s="35"/>
      <c r="C333" s="250" t="s">
        <v>433</v>
      </c>
      <c r="D333" s="250" t="s">
        <v>238</v>
      </c>
      <c r="E333" s="251" t="s">
        <v>434</v>
      </c>
      <c r="F333" s="252" t="s">
        <v>435</v>
      </c>
      <c r="G333" s="253" t="s">
        <v>213</v>
      </c>
      <c r="H333" s="254">
        <v>3.222</v>
      </c>
      <c r="I333" s="255"/>
      <c r="J333" s="256">
        <f>ROUND(I333*H333,2)</f>
        <v>0</v>
      </c>
      <c r="K333" s="252" t="s">
        <v>133</v>
      </c>
      <c r="L333" s="257"/>
      <c r="M333" s="258" t="s">
        <v>1</v>
      </c>
      <c r="N333" s="259" t="s">
        <v>43</v>
      </c>
      <c r="O333" s="71"/>
      <c r="P333" s="208">
        <f>O333*H333</f>
        <v>0</v>
      </c>
      <c r="Q333" s="208">
        <v>1</v>
      </c>
      <c r="R333" s="208">
        <f>Q333*H333</f>
        <v>3.222</v>
      </c>
      <c r="S333" s="208">
        <v>0</v>
      </c>
      <c r="T333" s="209">
        <f>S333*H333</f>
        <v>0</v>
      </c>
      <c r="U333" s="34"/>
      <c r="V333" s="34"/>
      <c r="W333" s="34"/>
      <c r="X333" s="34"/>
      <c r="Y333" s="34"/>
      <c r="Z333" s="34"/>
      <c r="AA333" s="34"/>
      <c r="AB333" s="34"/>
      <c r="AC333" s="34"/>
      <c r="AD333" s="34"/>
      <c r="AE333" s="34"/>
      <c r="AR333" s="210" t="s">
        <v>182</v>
      </c>
      <c r="AT333" s="210" t="s">
        <v>238</v>
      </c>
      <c r="AU333" s="210" t="s">
        <v>88</v>
      </c>
      <c r="AY333" s="17" t="s">
        <v>127</v>
      </c>
      <c r="BE333" s="211">
        <f>IF(N333="základní",J333,0)</f>
        <v>0</v>
      </c>
      <c r="BF333" s="211">
        <f>IF(N333="snížená",J333,0)</f>
        <v>0</v>
      </c>
      <c r="BG333" s="211">
        <f>IF(N333="zákl. přenesená",J333,0)</f>
        <v>0</v>
      </c>
      <c r="BH333" s="211">
        <f>IF(N333="sníž. přenesená",J333,0)</f>
        <v>0</v>
      </c>
      <c r="BI333" s="211">
        <f>IF(N333="nulová",J333,0)</f>
        <v>0</v>
      </c>
      <c r="BJ333" s="17" t="s">
        <v>86</v>
      </c>
      <c r="BK333" s="211">
        <f>ROUND(I333*H333,2)</f>
        <v>0</v>
      </c>
      <c r="BL333" s="17" t="s">
        <v>134</v>
      </c>
      <c r="BM333" s="210" t="s">
        <v>436</v>
      </c>
    </row>
    <row r="334" spans="1:47" s="2" customFormat="1" ht="11.25">
      <c r="A334" s="34"/>
      <c r="B334" s="35"/>
      <c r="C334" s="36"/>
      <c r="D334" s="212" t="s">
        <v>136</v>
      </c>
      <c r="E334" s="36"/>
      <c r="F334" s="213" t="s">
        <v>435</v>
      </c>
      <c r="G334" s="36"/>
      <c r="H334" s="36"/>
      <c r="I334" s="111"/>
      <c r="J334" s="36"/>
      <c r="K334" s="36"/>
      <c r="L334" s="39"/>
      <c r="M334" s="214"/>
      <c r="N334" s="215"/>
      <c r="O334" s="71"/>
      <c r="P334" s="71"/>
      <c r="Q334" s="71"/>
      <c r="R334" s="71"/>
      <c r="S334" s="71"/>
      <c r="T334" s="72"/>
      <c r="U334" s="34"/>
      <c r="V334" s="34"/>
      <c r="W334" s="34"/>
      <c r="X334" s="34"/>
      <c r="Y334" s="34"/>
      <c r="Z334" s="34"/>
      <c r="AA334" s="34"/>
      <c r="AB334" s="34"/>
      <c r="AC334" s="34"/>
      <c r="AD334" s="34"/>
      <c r="AE334" s="34"/>
      <c r="AT334" s="17" t="s">
        <v>136</v>
      </c>
      <c r="AU334" s="17" t="s">
        <v>88</v>
      </c>
    </row>
    <row r="335" spans="2:51" s="13" customFormat="1" ht="11.25">
      <c r="B335" s="217"/>
      <c r="C335" s="218"/>
      <c r="D335" s="212" t="s">
        <v>140</v>
      </c>
      <c r="E335" s="219" t="s">
        <v>1</v>
      </c>
      <c r="F335" s="220" t="s">
        <v>437</v>
      </c>
      <c r="G335" s="218"/>
      <c r="H335" s="221">
        <v>1.611</v>
      </c>
      <c r="I335" s="222"/>
      <c r="J335" s="218"/>
      <c r="K335" s="218"/>
      <c r="L335" s="223"/>
      <c r="M335" s="224"/>
      <c r="N335" s="225"/>
      <c r="O335" s="225"/>
      <c r="P335" s="225"/>
      <c r="Q335" s="225"/>
      <c r="R335" s="225"/>
      <c r="S335" s="225"/>
      <c r="T335" s="226"/>
      <c r="AT335" s="227" t="s">
        <v>140</v>
      </c>
      <c r="AU335" s="227" t="s">
        <v>88</v>
      </c>
      <c r="AV335" s="13" t="s">
        <v>88</v>
      </c>
      <c r="AW335" s="13" t="s">
        <v>34</v>
      </c>
      <c r="AX335" s="13" t="s">
        <v>86</v>
      </c>
      <c r="AY335" s="227" t="s">
        <v>127</v>
      </c>
    </row>
    <row r="336" spans="2:51" s="13" customFormat="1" ht="11.25">
      <c r="B336" s="217"/>
      <c r="C336" s="218"/>
      <c r="D336" s="212" t="s">
        <v>140</v>
      </c>
      <c r="E336" s="218"/>
      <c r="F336" s="220" t="s">
        <v>438</v>
      </c>
      <c r="G336" s="218"/>
      <c r="H336" s="221">
        <v>3.222</v>
      </c>
      <c r="I336" s="222"/>
      <c r="J336" s="218"/>
      <c r="K336" s="218"/>
      <c r="L336" s="223"/>
      <c r="M336" s="224"/>
      <c r="N336" s="225"/>
      <c r="O336" s="225"/>
      <c r="P336" s="225"/>
      <c r="Q336" s="225"/>
      <c r="R336" s="225"/>
      <c r="S336" s="225"/>
      <c r="T336" s="226"/>
      <c r="AT336" s="227" t="s">
        <v>140</v>
      </c>
      <c r="AU336" s="227" t="s">
        <v>88</v>
      </c>
      <c r="AV336" s="13" t="s">
        <v>88</v>
      </c>
      <c r="AW336" s="13" t="s">
        <v>4</v>
      </c>
      <c r="AX336" s="13" t="s">
        <v>86</v>
      </c>
      <c r="AY336" s="227" t="s">
        <v>127</v>
      </c>
    </row>
    <row r="337" spans="1:65" s="2" customFormat="1" ht="24" customHeight="1">
      <c r="A337" s="34"/>
      <c r="B337" s="35"/>
      <c r="C337" s="250" t="s">
        <v>439</v>
      </c>
      <c r="D337" s="250" t="s">
        <v>238</v>
      </c>
      <c r="E337" s="251" t="s">
        <v>440</v>
      </c>
      <c r="F337" s="252" t="s">
        <v>441</v>
      </c>
      <c r="G337" s="253" t="s">
        <v>247</v>
      </c>
      <c r="H337" s="254">
        <v>75.417</v>
      </c>
      <c r="I337" s="255"/>
      <c r="J337" s="256">
        <f>ROUND(I337*H337,2)</f>
        <v>0</v>
      </c>
      <c r="K337" s="252" t="s">
        <v>1</v>
      </c>
      <c r="L337" s="257"/>
      <c r="M337" s="258" t="s">
        <v>1</v>
      </c>
      <c r="N337" s="259" t="s">
        <v>43</v>
      </c>
      <c r="O337" s="71"/>
      <c r="P337" s="208">
        <f>O337*H337</f>
        <v>0</v>
      </c>
      <c r="Q337" s="208">
        <v>0.148</v>
      </c>
      <c r="R337" s="208">
        <f>Q337*H337</f>
        <v>11.161716</v>
      </c>
      <c r="S337" s="208">
        <v>0</v>
      </c>
      <c r="T337" s="209">
        <f>S337*H337</f>
        <v>0</v>
      </c>
      <c r="U337" s="34"/>
      <c r="V337" s="34"/>
      <c r="W337" s="34"/>
      <c r="X337" s="34"/>
      <c r="Y337" s="34"/>
      <c r="Z337" s="34"/>
      <c r="AA337" s="34"/>
      <c r="AB337" s="34"/>
      <c r="AC337" s="34"/>
      <c r="AD337" s="34"/>
      <c r="AE337" s="34"/>
      <c r="AR337" s="210" t="s">
        <v>182</v>
      </c>
      <c r="AT337" s="210" t="s">
        <v>238</v>
      </c>
      <c r="AU337" s="210" t="s">
        <v>88</v>
      </c>
      <c r="AY337" s="17" t="s">
        <v>127</v>
      </c>
      <c r="BE337" s="211">
        <f>IF(N337="základní",J337,0)</f>
        <v>0</v>
      </c>
      <c r="BF337" s="211">
        <f>IF(N337="snížená",J337,0)</f>
        <v>0</v>
      </c>
      <c r="BG337" s="211">
        <f>IF(N337="zákl. přenesená",J337,0)</f>
        <v>0</v>
      </c>
      <c r="BH337" s="211">
        <f>IF(N337="sníž. přenesená",J337,0)</f>
        <v>0</v>
      </c>
      <c r="BI337" s="211">
        <f>IF(N337="nulová",J337,0)</f>
        <v>0</v>
      </c>
      <c r="BJ337" s="17" t="s">
        <v>86</v>
      </c>
      <c r="BK337" s="211">
        <f>ROUND(I337*H337,2)</f>
        <v>0</v>
      </c>
      <c r="BL337" s="17" t="s">
        <v>134</v>
      </c>
      <c r="BM337" s="210" t="s">
        <v>442</v>
      </c>
    </row>
    <row r="338" spans="1:47" s="2" customFormat="1" ht="48.75">
      <c r="A338" s="34"/>
      <c r="B338" s="35"/>
      <c r="C338" s="36"/>
      <c r="D338" s="212" t="s">
        <v>136</v>
      </c>
      <c r="E338" s="36"/>
      <c r="F338" s="213" t="s">
        <v>443</v>
      </c>
      <c r="G338" s="36"/>
      <c r="H338" s="36"/>
      <c r="I338" s="111"/>
      <c r="J338" s="36"/>
      <c r="K338" s="36"/>
      <c r="L338" s="39"/>
      <c r="M338" s="214"/>
      <c r="N338" s="215"/>
      <c r="O338" s="71"/>
      <c r="P338" s="71"/>
      <c r="Q338" s="71"/>
      <c r="R338" s="71"/>
      <c r="S338" s="71"/>
      <c r="T338" s="72"/>
      <c r="U338" s="34"/>
      <c r="V338" s="34"/>
      <c r="W338" s="34"/>
      <c r="X338" s="34"/>
      <c r="Y338" s="34"/>
      <c r="Z338" s="34"/>
      <c r="AA338" s="34"/>
      <c r="AB338" s="34"/>
      <c r="AC338" s="34"/>
      <c r="AD338" s="34"/>
      <c r="AE338" s="34"/>
      <c r="AT338" s="17" t="s">
        <v>136</v>
      </c>
      <c r="AU338" s="17" t="s">
        <v>88</v>
      </c>
    </row>
    <row r="339" spans="2:51" s="13" customFormat="1" ht="11.25">
      <c r="B339" s="217"/>
      <c r="C339" s="218"/>
      <c r="D339" s="212" t="s">
        <v>140</v>
      </c>
      <c r="E339" s="219" t="s">
        <v>1</v>
      </c>
      <c r="F339" s="220" t="s">
        <v>444</v>
      </c>
      <c r="G339" s="218"/>
      <c r="H339" s="221">
        <v>73.22</v>
      </c>
      <c r="I339" s="222"/>
      <c r="J339" s="218"/>
      <c r="K339" s="218"/>
      <c r="L339" s="223"/>
      <c r="M339" s="224"/>
      <c r="N339" s="225"/>
      <c r="O339" s="225"/>
      <c r="P339" s="225"/>
      <c r="Q339" s="225"/>
      <c r="R339" s="225"/>
      <c r="S339" s="225"/>
      <c r="T339" s="226"/>
      <c r="AT339" s="227" t="s">
        <v>140</v>
      </c>
      <c r="AU339" s="227" t="s">
        <v>88</v>
      </c>
      <c r="AV339" s="13" t="s">
        <v>88</v>
      </c>
      <c r="AW339" s="13" t="s">
        <v>34</v>
      </c>
      <c r="AX339" s="13" t="s">
        <v>78</v>
      </c>
      <c r="AY339" s="227" t="s">
        <v>127</v>
      </c>
    </row>
    <row r="340" spans="2:51" s="14" customFormat="1" ht="11.25">
      <c r="B340" s="228"/>
      <c r="C340" s="229"/>
      <c r="D340" s="212" t="s">
        <v>140</v>
      </c>
      <c r="E340" s="230" t="s">
        <v>1</v>
      </c>
      <c r="F340" s="231" t="s">
        <v>143</v>
      </c>
      <c r="G340" s="229"/>
      <c r="H340" s="232">
        <v>73.22</v>
      </c>
      <c r="I340" s="233"/>
      <c r="J340" s="229"/>
      <c r="K340" s="229"/>
      <c r="L340" s="234"/>
      <c r="M340" s="235"/>
      <c r="N340" s="236"/>
      <c r="O340" s="236"/>
      <c r="P340" s="236"/>
      <c r="Q340" s="236"/>
      <c r="R340" s="236"/>
      <c r="S340" s="236"/>
      <c r="T340" s="237"/>
      <c r="AT340" s="238" t="s">
        <v>140</v>
      </c>
      <c r="AU340" s="238" t="s">
        <v>88</v>
      </c>
      <c r="AV340" s="14" t="s">
        <v>134</v>
      </c>
      <c r="AW340" s="14" t="s">
        <v>34</v>
      </c>
      <c r="AX340" s="14" t="s">
        <v>86</v>
      </c>
      <c r="AY340" s="238" t="s">
        <v>127</v>
      </c>
    </row>
    <row r="341" spans="2:51" s="13" customFormat="1" ht="11.25">
      <c r="B341" s="217"/>
      <c r="C341" s="218"/>
      <c r="D341" s="212" t="s">
        <v>140</v>
      </c>
      <c r="E341" s="218"/>
      <c r="F341" s="220" t="s">
        <v>445</v>
      </c>
      <c r="G341" s="218"/>
      <c r="H341" s="221">
        <v>75.417</v>
      </c>
      <c r="I341" s="222"/>
      <c r="J341" s="218"/>
      <c r="K341" s="218"/>
      <c r="L341" s="223"/>
      <c r="M341" s="224"/>
      <c r="N341" s="225"/>
      <c r="O341" s="225"/>
      <c r="P341" s="225"/>
      <c r="Q341" s="225"/>
      <c r="R341" s="225"/>
      <c r="S341" s="225"/>
      <c r="T341" s="226"/>
      <c r="AT341" s="227" t="s">
        <v>140</v>
      </c>
      <c r="AU341" s="227" t="s">
        <v>88</v>
      </c>
      <c r="AV341" s="13" t="s">
        <v>88</v>
      </c>
      <c r="AW341" s="13" t="s">
        <v>4</v>
      </c>
      <c r="AX341" s="13" t="s">
        <v>86</v>
      </c>
      <c r="AY341" s="227" t="s">
        <v>127</v>
      </c>
    </row>
    <row r="342" spans="2:63" s="12" customFormat="1" ht="22.9" customHeight="1">
      <c r="B342" s="183"/>
      <c r="C342" s="184"/>
      <c r="D342" s="185" t="s">
        <v>77</v>
      </c>
      <c r="E342" s="197" t="s">
        <v>182</v>
      </c>
      <c r="F342" s="197" t="s">
        <v>446</v>
      </c>
      <c r="G342" s="184"/>
      <c r="H342" s="184"/>
      <c r="I342" s="187"/>
      <c r="J342" s="198">
        <f>BK342</f>
        <v>0</v>
      </c>
      <c r="K342" s="184"/>
      <c r="L342" s="189"/>
      <c r="M342" s="190"/>
      <c r="N342" s="191"/>
      <c r="O342" s="191"/>
      <c r="P342" s="192">
        <f>SUM(P343:P395)</f>
        <v>0</v>
      </c>
      <c r="Q342" s="191"/>
      <c r="R342" s="192">
        <f>SUM(R343:R395)</f>
        <v>8.765010400000001</v>
      </c>
      <c r="S342" s="191"/>
      <c r="T342" s="193">
        <f>SUM(T343:T395)</f>
        <v>2.12</v>
      </c>
      <c r="AR342" s="194" t="s">
        <v>86</v>
      </c>
      <c r="AT342" s="195" t="s">
        <v>77</v>
      </c>
      <c r="AU342" s="195" t="s">
        <v>86</v>
      </c>
      <c r="AY342" s="194" t="s">
        <v>127</v>
      </c>
      <c r="BK342" s="196">
        <f>SUM(BK343:BK395)</f>
        <v>0</v>
      </c>
    </row>
    <row r="343" spans="1:65" s="2" customFormat="1" ht="24" customHeight="1">
      <c r="A343" s="34"/>
      <c r="B343" s="35"/>
      <c r="C343" s="199" t="s">
        <v>447</v>
      </c>
      <c r="D343" s="199" t="s">
        <v>129</v>
      </c>
      <c r="E343" s="200" t="s">
        <v>448</v>
      </c>
      <c r="F343" s="201" t="s">
        <v>449</v>
      </c>
      <c r="G343" s="202" t="s">
        <v>450</v>
      </c>
      <c r="H343" s="203">
        <v>6.78</v>
      </c>
      <c r="I343" s="204"/>
      <c r="J343" s="205">
        <f>ROUND(I343*H343,2)</f>
        <v>0</v>
      </c>
      <c r="K343" s="201" t="s">
        <v>133</v>
      </c>
      <c r="L343" s="39"/>
      <c r="M343" s="206" t="s">
        <v>1</v>
      </c>
      <c r="N343" s="207" t="s">
        <v>43</v>
      </c>
      <c r="O343" s="71"/>
      <c r="P343" s="208">
        <f>O343*H343</f>
        <v>0</v>
      </c>
      <c r="Q343" s="208">
        <v>0.00268</v>
      </c>
      <c r="R343" s="208">
        <f>Q343*H343</f>
        <v>0.0181704</v>
      </c>
      <c r="S343" s="208">
        <v>0</v>
      </c>
      <c r="T343" s="209">
        <f>S343*H343</f>
        <v>0</v>
      </c>
      <c r="U343" s="34"/>
      <c r="V343" s="34"/>
      <c r="W343" s="34"/>
      <c r="X343" s="34"/>
      <c r="Y343" s="34"/>
      <c r="Z343" s="34"/>
      <c r="AA343" s="34"/>
      <c r="AB343" s="34"/>
      <c r="AC343" s="34"/>
      <c r="AD343" s="34"/>
      <c r="AE343" s="34"/>
      <c r="AR343" s="210" t="s">
        <v>134</v>
      </c>
      <c r="AT343" s="210" t="s">
        <v>129</v>
      </c>
      <c r="AU343" s="210" t="s">
        <v>88</v>
      </c>
      <c r="AY343" s="17" t="s">
        <v>127</v>
      </c>
      <c r="BE343" s="211">
        <f>IF(N343="základní",J343,0)</f>
        <v>0</v>
      </c>
      <c r="BF343" s="211">
        <f>IF(N343="snížená",J343,0)</f>
        <v>0</v>
      </c>
      <c r="BG343" s="211">
        <f>IF(N343="zákl. přenesená",J343,0)</f>
        <v>0</v>
      </c>
      <c r="BH343" s="211">
        <f>IF(N343="sníž. přenesená",J343,0)</f>
        <v>0</v>
      </c>
      <c r="BI343" s="211">
        <f>IF(N343="nulová",J343,0)</f>
        <v>0</v>
      </c>
      <c r="BJ343" s="17" t="s">
        <v>86</v>
      </c>
      <c r="BK343" s="211">
        <f>ROUND(I343*H343,2)</f>
        <v>0</v>
      </c>
      <c r="BL343" s="17" t="s">
        <v>134</v>
      </c>
      <c r="BM343" s="210" t="s">
        <v>451</v>
      </c>
    </row>
    <row r="344" spans="1:47" s="2" customFormat="1" ht="29.25">
      <c r="A344" s="34"/>
      <c r="B344" s="35"/>
      <c r="C344" s="36"/>
      <c r="D344" s="212" t="s">
        <v>136</v>
      </c>
      <c r="E344" s="36"/>
      <c r="F344" s="213" t="s">
        <v>452</v>
      </c>
      <c r="G344" s="36"/>
      <c r="H344" s="36"/>
      <c r="I344" s="111"/>
      <c r="J344" s="36"/>
      <c r="K344" s="36"/>
      <c r="L344" s="39"/>
      <c r="M344" s="214"/>
      <c r="N344" s="215"/>
      <c r="O344" s="71"/>
      <c r="P344" s="71"/>
      <c r="Q344" s="71"/>
      <c r="R344" s="71"/>
      <c r="S344" s="71"/>
      <c r="T344" s="72"/>
      <c r="U344" s="34"/>
      <c r="V344" s="34"/>
      <c r="W344" s="34"/>
      <c r="X344" s="34"/>
      <c r="Y344" s="34"/>
      <c r="Z344" s="34"/>
      <c r="AA344" s="34"/>
      <c r="AB344" s="34"/>
      <c r="AC344" s="34"/>
      <c r="AD344" s="34"/>
      <c r="AE344" s="34"/>
      <c r="AT344" s="17" t="s">
        <v>136</v>
      </c>
      <c r="AU344" s="17" t="s">
        <v>88</v>
      </c>
    </row>
    <row r="345" spans="1:47" s="2" customFormat="1" ht="107.25">
      <c r="A345" s="34"/>
      <c r="B345" s="35"/>
      <c r="C345" s="36"/>
      <c r="D345" s="212" t="s">
        <v>138</v>
      </c>
      <c r="E345" s="36"/>
      <c r="F345" s="216" t="s">
        <v>453</v>
      </c>
      <c r="G345" s="36"/>
      <c r="H345" s="36"/>
      <c r="I345" s="111"/>
      <c r="J345" s="36"/>
      <c r="K345" s="36"/>
      <c r="L345" s="39"/>
      <c r="M345" s="214"/>
      <c r="N345" s="215"/>
      <c r="O345" s="71"/>
      <c r="P345" s="71"/>
      <c r="Q345" s="71"/>
      <c r="R345" s="71"/>
      <c r="S345" s="71"/>
      <c r="T345" s="72"/>
      <c r="U345" s="34"/>
      <c r="V345" s="34"/>
      <c r="W345" s="34"/>
      <c r="X345" s="34"/>
      <c r="Y345" s="34"/>
      <c r="Z345" s="34"/>
      <c r="AA345" s="34"/>
      <c r="AB345" s="34"/>
      <c r="AC345" s="34"/>
      <c r="AD345" s="34"/>
      <c r="AE345" s="34"/>
      <c r="AT345" s="17" t="s">
        <v>138</v>
      </c>
      <c r="AU345" s="17" t="s">
        <v>88</v>
      </c>
    </row>
    <row r="346" spans="2:51" s="13" customFormat="1" ht="11.25">
      <c r="B346" s="217"/>
      <c r="C346" s="218"/>
      <c r="D346" s="212" t="s">
        <v>140</v>
      </c>
      <c r="E346" s="219" t="s">
        <v>1</v>
      </c>
      <c r="F346" s="220" t="s">
        <v>454</v>
      </c>
      <c r="G346" s="218"/>
      <c r="H346" s="221">
        <v>6.78</v>
      </c>
      <c r="I346" s="222"/>
      <c r="J346" s="218"/>
      <c r="K346" s="218"/>
      <c r="L346" s="223"/>
      <c r="M346" s="224"/>
      <c r="N346" s="225"/>
      <c r="O346" s="225"/>
      <c r="P346" s="225"/>
      <c r="Q346" s="225"/>
      <c r="R346" s="225"/>
      <c r="S346" s="225"/>
      <c r="T346" s="226"/>
      <c r="AT346" s="227" t="s">
        <v>140</v>
      </c>
      <c r="AU346" s="227" t="s">
        <v>88</v>
      </c>
      <c r="AV346" s="13" t="s">
        <v>88</v>
      </c>
      <c r="AW346" s="13" t="s">
        <v>34</v>
      </c>
      <c r="AX346" s="13" t="s">
        <v>86</v>
      </c>
      <c r="AY346" s="227" t="s">
        <v>127</v>
      </c>
    </row>
    <row r="347" spans="1:65" s="2" customFormat="1" ht="24" customHeight="1">
      <c r="A347" s="34"/>
      <c r="B347" s="35"/>
      <c r="C347" s="199" t="s">
        <v>455</v>
      </c>
      <c r="D347" s="199" t="s">
        <v>129</v>
      </c>
      <c r="E347" s="200" t="s">
        <v>456</v>
      </c>
      <c r="F347" s="201" t="s">
        <v>457</v>
      </c>
      <c r="G347" s="202" t="s">
        <v>132</v>
      </c>
      <c r="H347" s="203">
        <v>1</v>
      </c>
      <c r="I347" s="204"/>
      <c r="J347" s="205">
        <f>ROUND(I347*H347,2)</f>
        <v>0</v>
      </c>
      <c r="K347" s="201" t="s">
        <v>133</v>
      </c>
      <c r="L347" s="39"/>
      <c r="M347" s="206" t="s">
        <v>1</v>
      </c>
      <c r="N347" s="207" t="s">
        <v>43</v>
      </c>
      <c r="O347" s="71"/>
      <c r="P347" s="208">
        <f>O347*H347</f>
        <v>0</v>
      </c>
      <c r="Q347" s="208">
        <v>0</v>
      </c>
      <c r="R347" s="208">
        <f>Q347*H347</f>
        <v>0</v>
      </c>
      <c r="S347" s="208">
        <v>1.92</v>
      </c>
      <c r="T347" s="209">
        <f>S347*H347</f>
        <v>1.92</v>
      </c>
      <c r="U347" s="34"/>
      <c r="V347" s="34"/>
      <c r="W347" s="34"/>
      <c r="X347" s="34"/>
      <c r="Y347" s="34"/>
      <c r="Z347" s="34"/>
      <c r="AA347" s="34"/>
      <c r="AB347" s="34"/>
      <c r="AC347" s="34"/>
      <c r="AD347" s="34"/>
      <c r="AE347" s="34"/>
      <c r="AR347" s="210" t="s">
        <v>134</v>
      </c>
      <c r="AT347" s="210" t="s">
        <v>129</v>
      </c>
      <c r="AU347" s="210" t="s">
        <v>88</v>
      </c>
      <c r="AY347" s="17" t="s">
        <v>127</v>
      </c>
      <c r="BE347" s="211">
        <f>IF(N347="základní",J347,0)</f>
        <v>0</v>
      </c>
      <c r="BF347" s="211">
        <f>IF(N347="snížená",J347,0)</f>
        <v>0</v>
      </c>
      <c r="BG347" s="211">
        <f>IF(N347="zákl. přenesená",J347,0)</f>
        <v>0</v>
      </c>
      <c r="BH347" s="211">
        <f>IF(N347="sníž. přenesená",J347,0)</f>
        <v>0</v>
      </c>
      <c r="BI347" s="211">
        <f>IF(N347="nulová",J347,0)</f>
        <v>0</v>
      </c>
      <c r="BJ347" s="17" t="s">
        <v>86</v>
      </c>
      <c r="BK347" s="211">
        <f>ROUND(I347*H347,2)</f>
        <v>0</v>
      </c>
      <c r="BL347" s="17" t="s">
        <v>134</v>
      </c>
      <c r="BM347" s="210" t="s">
        <v>458</v>
      </c>
    </row>
    <row r="348" spans="1:47" s="2" customFormat="1" ht="19.5">
      <c r="A348" s="34"/>
      <c r="B348" s="35"/>
      <c r="C348" s="36"/>
      <c r="D348" s="212" t="s">
        <v>136</v>
      </c>
      <c r="E348" s="36"/>
      <c r="F348" s="213" t="s">
        <v>459</v>
      </c>
      <c r="G348" s="36"/>
      <c r="H348" s="36"/>
      <c r="I348" s="111"/>
      <c r="J348" s="36"/>
      <c r="K348" s="36"/>
      <c r="L348" s="39"/>
      <c r="M348" s="214"/>
      <c r="N348" s="215"/>
      <c r="O348" s="71"/>
      <c r="P348" s="71"/>
      <c r="Q348" s="71"/>
      <c r="R348" s="71"/>
      <c r="S348" s="71"/>
      <c r="T348" s="72"/>
      <c r="U348" s="34"/>
      <c r="V348" s="34"/>
      <c r="W348" s="34"/>
      <c r="X348" s="34"/>
      <c r="Y348" s="34"/>
      <c r="Z348" s="34"/>
      <c r="AA348" s="34"/>
      <c r="AB348" s="34"/>
      <c r="AC348" s="34"/>
      <c r="AD348" s="34"/>
      <c r="AE348" s="34"/>
      <c r="AT348" s="17" t="s">
        <v>136</v>
      </c>
      <c r="AU348" s="17" t="s">
        <v>88</v>
      </c>
    </row>
    <row r="349" spans="1:47" s="2" customFormat="1" ht="39">
      <c r="A349" s="34"/>
      <c r="B349" s="35"/>
      <c r="C349" s="36"/>
      <c r="D349" s="212" t="s">
        <v>138</v>
      </c>
      <c r="E349" s="36"/>
      <c r="F349" s="216" t="s">
        <v>460</v>
      </c>
      <c r="G349" s="36"/>
      <c r="H349" s="36"/>
      <c r="I349" s="111"/>
      <c r="J349" s="36"/>
      <c r="K349" s="36"/>
      <c r="L349" s="39"/>
      <c r="M349" s="214"/>
      <c r="N349" s="215"/>
      <c r="O349" s="71"/>
      <c r="P349" s="71"/>
      <c r="Q349" s="71"/>
      <c r="R349" s="71"/>
      <c r="S349" s="71"/>
      <c r="T349" s="72"/>
      <c r="U349" s="34"/>
      <c r="V349" s="34"/>
      <c r="W349" s="34"/>
      <c r="X349" s="34"/>
      <c r="Y349" s="34"/>
      <c r="Z349" s="34"/>
      <c r="AA349" s="34"/>
      <c r="AB349" s="34"/>
      <c r="AC349" s="34"/>
      <c r="AD349" s="34"/>
      <c r="AE349" s="34"/>
      <c r="AT349" s="17" t="s">
        <v>138</v>
      </c>
      <c r="AU349" s="17" t="s">
        <v>88</v>
      </c>
    </row>
    <row r="350" spans="2:51" s="15" customFormat="1" ht="11.25">
      <c r="B350" s="239"/>
      <c r="C350" s="240"/>
      <c r="D350" s="212" t="s">
        <v>140</v>
      </c>
      <c r="E350" s="241" t="s">
        <v>1</v>
      </c>
      <c r="F350" s="242" t="s">
        <v>461</v>
      </c>
      <c r="G350" s="240"/>
      <c r="H350" s="241" t="s">
        <v>1</v>
      </c>
      <c r="I350" s="243"/>
      <c r="J350" s="240"/>
      <c r="K350" s="240"/>
      <c r="L350" s="244"/>
      <c r="M350" s="245"/>
      <c r="N350" s="246"/>
      <c r="O350" s="246"/>
      <c r="P350" s="246"/>
      <c r="Q350" s="246"/>
      <c r="R350" s="246"/>
      <c r="S350" s="246"/>
      <c r="T350" s="247"/>
      <c r="AT350" s="248" t="s">
        <v>140</v>
      </c>
      <c r="AU350" s="248" t="s">
        <v>88</v>
      </c>
      <c r="AV350" s="15" t="s">
        <v>86</v>
      </c>
      <c r="AW350" s="15" t="s">
        <v>34</v>
      </c>
      <c r="AX350" s="15" t="s">
        <v>78</v>
      </c>
      <c r="AY350" s="248" t="s">
        <v>127</v>
      </c>
    </row>
    <row r="351" spans="2:51" s="13" customFormat="1" ht="11.25">
      <c r="B351" s="217"/>
      <c r="C351" s="218"/>
      <c r="D351" s="212" t="s">
        <v>140</v>
      </c>
      <c r="E351" s="219" t="s">
        <v>1</v>
      </c>
      <c r="F351" s="220" t="s">
        <v>226</v>
      </c>
      <c r="G351" s="218"/>
      <c r="H351" s="221">
        <v>1</v>
      </c>
      <c r="I351" s="222"/>
      <c r="J351" s="218"/>
      <c r="K351" s="218"/>
      <c r="L351" s="223"/>
      <c r="M351" s="224"/>
      <c r="N351" s="225"/>
      <c r="O351" s="225"/>
      <c r="P351" s="225"/>
      <c r="Q351" s="225"/>
      <c r="R351" s="225"/>
      <c r="S351" s="225"/>
      <c r="T351" s="226"/>
      <c r="AT351" s="227" t="s">
        <v>140</v>
      </c>
      <c r="AU351" s="227" t="s">
        <v>88</v>
      </c>
      <c r="AV351" s="13" t="s">
        <v>88</v>
      </c>
      <c r="AW351" s="13" t="s">
        <v>34</v>
      </c>
      <c r="AX351" s="13" t="s">
        <v>86</v>
      </c>
      <c r="AY351" s="227" t="s">
        <v>127</v>
      </c>
    </row>
    <row r="352" spans="1:65" s="2" customFormat="1" ht="24" customHeight="1">
      <c r="A352" s="34"/>
      <c r="B352" s="35"/>
      <c r="C352" s="199" t="s">
        <v>462</v>
      </c>
      <c r="D352" s="199" t="s">
        <v>129</v>
      </c>
      <c r="E352" s="200" t="s">
        <v>463</v>
      </c>
      <c r="F352" s="201" t="s">
        <v>464</v>
      </c>
      <c r="G352" s="202" t="s">
        <v>301</v>
      </c>
      <c r="H352" s="203">
        <v>3</v>
      </c>
      <c r="I352" s="204"/>
      <c r="J352" s="205">
        <f>ROUND(I352*H352,2)</f>
        <v>0</v>
      </c>
      <c r="K352" s="201" t="s">
        <v>133</v>
      </c>
      <c r="L352" s="39"/>
      <c r="M352" s="206" t="s">
        <v>1</v>
      </c>
      <c r="N352" s="207" t="s">
        <v>43</v>
      </c>
      <c r="O352" s="71"/>
      <c r="P352" s="208">
        <f>O352*H352</f>
        <v>0</v>
      </c>
      <c r="Q352" s="208">
        <v>0.3409</v>
      </c>
      <c r="R352" s="208">
        <f>Q352*H352</f>
        <v>1.0227</v>
      </c>
      <c r="S352" s="208">
        <v>0</v>
      </c>
      <c r="T352" s="209">
        <f>S352*H352</f>
        <v>0</v>
      </c>
      <c r="U352" s="34"/>
      <c r="V352" s="34"/>
      <c r="W352" s="34"/>
      <c r="X352" s="34"/>
      <c r="Y352" s="34"/>
      <c r="Z352" s="34"/>
      <c r="AA352" s="34"/>
      <c r="AB352" s="34"/>
      <c r="AC352" s="34"/>
      <c r="AD352" s="34"/>
      <c r="AE352" s="34"/>
      <c r="AR352" s="210" t="s">
        <v>134</v>
      </c>
      <c r="AT352" s="210" t="s">
        <v>129</v>
      </c>
      <c r="AU352" s="210" t="s">
        <v>88</v>
      </c>
      <c r="AY352" s="17" t="s">
        <v>127</v>
      </c>
      <c r="BE352" s="211">
        <f>IF(N352="základní",J352,0)</f>
        <v>0</v>
      </c>
      <c r="BF352" s="211">
        <f>IF(N352="snížená",J352,0)</f>
        <v>0</v>
      </c>
      <c r="BG352" s="211">
        <f>IF(N352="zákl. přenesená",J352,0)</f>
        <v>0</v>
      </c>
      <c r="BH352" s="211">
        <f>IF(N352="sníž. přenesená",J352,0)</f>
        <v>0</v>
      </c>
      <c r="BI352" s="211">
        <f>IF(N352="nulová",J352,0)</f>
        <v>0</v>
      </c>
      <c r="BJ352" s="17" t="s">
        <v>86</v>
      </c>
      <c r="BK352" s="211">
        <f>ROUND(I352*H352,2)</f>
        <v>0</v>
      </c>
      <c r="BL352" s="17" t="s">
        <v>134</v>
      </c>
      <c r="BM352" s="210" t="s">
        <v>465</v>
      </c>
    </row>
    <row r="353" spans="1:47" s="2" customFormat="1" ht="19.5">
      <c r="A353" s="34"/>
      <c r="B353" s="35"/>
      <c r="C353" s="36"/>
      <c r="D353" s="212" t="s">
        <v>136</v>
      </c>
      <c r="E353" s="36"/>
      <c r="F353" s="213" t="s">
        <v>466</v>
      </c>
      <c r="G353" s="36"/>
      <c r="H353" s="36"/>
      <c r="I353" s="111"/>
      <c r="J353" s="36"/>
      <c r="K353" s="36"/>
      <c r="L353" s="39"/>
      <c r="M353" s="214"/>
      <c r="N353" s="215"/>
      <c r="O353" s="71"/>
      <c r="P353" s="71"/>
      <c r="Q353" s="71"/>
      <c r="R353" s="71"/>
      <c r="S353" s="71"/>
      <c r="T353" s="72"/>
      <c r="U353" s="34"/>
      <c r="V353" s="34"/>
      <c r="W353" s="34"/>
      <c r="X353" s="34"/>
      <c r="Y353" s="34"/>
      <c r="Z353" s="34"/>
      <c r="AA353" s="34"/>
      <c r="AB353" s="34"/>
      <c r="AC353" s="34"/>
      <c r="AD353" s="34"/>
      <c r="AE353" s="34"/>
      <c r="AT353" s="17" t="s">
        <v>136</v>
      </c>
      <c r="AU353" s="17" t="s">
        <v>88</v>
      </c>
    </row>
    <row r="354" spans="1:47" s="2" customFormat="1" ht="97.5">
      <c r="A354" s="34"/>
      <c r="B354" s="35"/>
      <c r="C354" s="36"/>
      <c r="D354" s="212" t="s">
        <v>138</v>
      </c>
      <c r="E354" s="36"/>
      <c r="F354" s="216" t="s">
        <v>467</v>
      </c>
      <c r="G354" s="36"/>
      <c r="H354" s="36"/>
      <c r="I354" s="111"/>
      <c r="J354" s="36"/>
      <c r="K354" s="36"/>
      <c r="L354" s="39"/>
      <c r="M354" s="214"/>
      <c r="N354" s="215"/>
      <c r="O354" s="71"/>
      <c r="P354" s="71"/>
      <c r="Q354" s="71"/>
      <c r="R354" s="71"/>
      <c r="S354" s="71"/>
      <c r="T354" s="72"/>
      <c r="U354" s="34"/>
      <c r="V354" s="34"/>
      <c r="W354" s="34"/>
      <c r="X354" s="34"/>
      <c r="Y354" s="34"/>
      <c r="Z354" s="34"/>
      <c r="AA354" s="34"/>
      <c r="AB354" s="34"/>
      <c r="AC354" s="34"/>
      <c r="AD354" s="34"/>
      <c r="AE354" s="34"/>
      <c r="AT354" s="17" t="s">
        <v>138</v>
      </c>
      <c r="AU354" s="17" t="s">
        <v>88</v>
      </c>
    </row>
    <row r="355" spans="1:47" s="2" customFormat="1" ht="19.5">
      <c r="A355" s="34"/>
      <c r="B355" s="35"/>
      <c r="C355" s="36"/>
      <c r="D355" s="212" t="s">
        <v>305</v>
      </c>
      <c r="E355" s="36"/>
      <c r="F355" s="216" t="s">
        <v>468</v>
      </c>
      <c r="G355" s="36"/>
      <c r="H355" s="36"/>
      <c r="I355" s="111"/>
      <c r="J355" s="36"/>
      <c r="K355" s="36"/>
      <c r="L355" s="39"/>
      <c r="M355" s="214"/>
      <c r="N355" s="215"/>
      <c r="O355" s="71"/>
      <c r="P355" s="71"/>
      <c r="Q355" s="71"/>
      <c r="R355" s="71"/>
      <c r="S355" s="71"/>
      <c r="T355" s="72"/>
      <c r="U355" s="34"/>
      <c r="V355" s="34"/>
      <c r="W355" s="34"/>
      <c r="X355" s="34"/>
      <c r="Y355" s="34"/>
      <c r="Z355" s="34"/>
      <c r="AA355" s="34"/>
      <c r="AB355" s="34"/>
      <c r="AC355" s="34"/>
      <c r="AD355" s="34"/>
      <c r="AE355" s="34"/>
      <c r="AT355" s="17" t="s">
        <v>305</v>
      </c>
      <c r="AU355" s="17" t="s">
        <v>88</v>
      </c>
    </row>
    <row r="356" spans="2:51" s="13" customFormat="1" ht="11.25">
      <c r="B356" s="217"/>
      <c r="C356" s="218"/>
      <c r="D356" s="212" t="s">
        <v>140</v>
      </c>
      <c r="E356" s="219" t="s">
        <v>1</v>
      </c>
      <c r="F356" s="220" t="s">
        <v>149</v>
      </c>
      <c r="G356" s="218"/>
      <c r="H356" s="221">
        <v>3</v>
      </c>
      <c r="I356" s="222"/>
      <c r="J356" s="218"/>
      <c r="K356" s="218"/>
      <c r="L356" s="223"/>
      <c r="M356" s="224"/>
      <c r="N356" s="225"/>
      <c r="O356" s="225"/>
      <c r="P356" s="225"/>
      <c r="Q356" s="225"/>
      <c r="R356" s="225"/>
      <c r="S356" s="225"/>
      <c r="T356" s="226"/>
      <c r="AT356" s="227" t="s">
        <v>140</v>
      </c>
      <c r="AU356" s="227" t="s">
        <v>88</v>
      </c>
      <c r="AV356" s="13" t="s">
        <v>88</v>
      </c>
      <c r="AW356" s="13" t="s">
        <v>34</v>
      </c>
      <c r="AX356" s="13" t="s">
        <v>86</v>
      </c>
      <c r="AY356" s="227" t="s">
        <v>127</v>
      </c>
    </row>
    <row r="357" spans="1:65" s="2" customFormat="1" ht="24" customHeight="1">
      <c r="A357" s="34"/>
      <c r="B357" s="35"/>
      <c r="C357" s="250" t="s">
        <v>469</v>
      </c>
      <c r="D357" s="250" t="s">
        <v>238</v>
      </c>
      <c r="E357" s="251" t="s">
        <v>470</v>
      </c>
      <c r="F357" s="252" t="s">
        <v>471</v>
      </c>
      <c r="G357" s="253" t="s">
        <v>301</v>
      </c>
      <c r="H357" s="254">
        <v>3</v>
      </c>
      <c r="I357" s="255"/>
      <c r="J357" s="256">
        <f>ROUND(I357*H357,2)</f>
        <v>0</v>
      </c>
      <c r="K357" s="252" t="s">
        <v>133</v>
      </c>
      <c r="L357" s="257"/>
      <c r="M357" s="258" t="s">
        <v>1</v>
      </c>
      <c r="N357" s="259" t="s">
        <v>43</v>
      </c>
      <c r="O357" s="71"/>
      <c r="P357" s="208">
        <f>O357*H357</f>
        <v>0</v>
      </c>
      <c r="Q357" s="208">
        <v>0.072</v>
      </c>
      <c r="R357" s="208">
        <f>Q357*H357</f>
        <v>0.21599999999999997</v>
      </c>
      <c r="S357" s="208">
        <v>0</v>
      </c>
      <c r="T357" s="209">
        <f>S357*H357</f>
        <v>0</v>
      </c>
      <c r="U357" s="34"/>
      <c r="V357" s="34"/>
      <c r="W357" s="34"/>
      <c r="X357" s="34"/>
      <c r="Y357" s="34"/>
      <c r="Z357" s="34"/>
      <c r="AA357" s="34"/>
      <c r="AB357" s="34"/>
      <c r="AC357" s="34"/>
      <c r="AD357" s="34"/>
      <c r="AE357" s="34"/>
      <c r="AR357" s="210" t="s">
        <v>182</v>
      </c>
      <c r="AT357" s="210" t="s">
        <v>238</v>
      </c>
      <c r="AU357" s="210" t="s">
        <v>88</v>
      </c>
      <c r="AY357" s="17" t="s">
        <v>127</v>
      </c>
      <c r="BE357" s="211">
        <f>IF(N357="základní",J357,0)</f>
        <v>0</v>
      </c>
      <c r="BF357" s="211">
        <f>IF(N357="snížená",J357,0)</f>
        <v>0</v>
      </c>
      <c r="BG357" s="211">
        <f>IF(N357="zákl. přenesená",J357,0)</f>
        <v>0</v>
      </c>
      <c r="BH357" s="211">
        <f>IF(N357="sníž. přenesená",J357,0)</f>
        <v>0</v>
      </c>
      <c r="BI357" s="211">
        <f>IF(N357="nulová",J357,0)</f>
        <v>0</v>
      </c>
      <c r="BJ357" s="17" t="s">
        <v>86</v>
      </c>
      <c r="BK357" s="211">
        <f>ROUND(I357*H357,2)</f>
        <v>0</v>
      </c>
      <c r="BL357" s="17" t="s">
        <v>134</v>
      </c>
      <c r="BM357" s="210" t="s">
        <v>472</v>
      </c>
    </row>
    <row r="358" spans="1:47" s="2" customFormat="1" ht="11.25">
      <c r="A358" s="34"/>
      <c r="B358" s="35"/>
      <c r="C358" s="36"/>
      <c r="D358" s="212" t="s">
        <v>136</v>
      </c>
      <c r="E358" s="36"/>
      <c r="F358" s="213" t="s">
        <v>471</v>
      </c>
      <c r="G358" s="36"/>
      <c r="H358" s="36"/>
      <c r="I358" s="111"/>
      <c r="J358" s="36"/>
      <c r="K358" s="36"/>
      <c r="L358" s="39"/>
      <c r="M358" s="214"/>
      <c r="N358" s="215"/>
      <c r="O358" s="71"/>
      <c r="P358" s="71"/>
      <c r="Q358" s="71"/>
      <c r="R358" s="71"/>
      <c r="S358" s="71"/>
      <c r="T358" s="72"/>
      <c r="U358" s="34"/>
      <c r="V358" s="34"/>
      <c r="W358" s="34"/>
      <c r="X358" s="34"/>
      <c r="Y358" s="34"/>
      <c r="Z358" s="34"/>
      <c r="AA358" s="34"/>
      <c r="AB358" s="34"/>
      <c r="AC358" s="34"/>
      <c r="AD358" s="34"/>
      <c r="AE358" s="34"/>
      <c r="AT358" s="17" t="s">
        <v>136</v>
      </c>
      <c r="AU358" s="17" t="s">
        <v>88</v>
      </c>
    </row>
    <row r="359" spans="2:51" s="13" customFormat="1" ht="11.25">
      <c r="B359" s="217"/>
      <c r="C359" s="218"/>
      <c r="D359" s="212" t="s">
        <v>140</v>
      </c>
      <c r="E359" s="219" t="s">
        <v>1</v>
      </c>
      <c r="F359" s="220" t="s">
        <v>149</v>
      </c>
      <c r="G359" s="218"/>
      <c r="H359" s="221">
        <v>3</v>
      </c>
      <c r="I359" s="222"/>
      <c r="J359" s="218"/>
      <c r="K359" s="218"/>
      <c r="L359" s="223"/>
      <c r="M359" s="224"/>
      <c r="N359" s="225"/>
      <c r="O359" s="225"/>
      <c r="P359" s="225"/>
      <c r="Q359" s="225"/>
      <c r="R359" s="225"/>
      <c r="S359" s="225"/>
      <c r="T359" s="226"/>
      <c r="AT359" s="227" t="s">
        <v>140</v>
      </c>
      <c r="AU359" s="227" t="s">
        <v>88</v>
      </c>
      <c r="AV359" s="13" t="s">
        <v>88</v>
      </c>
      <c r="AW359" s="13" t="s">
        <v>34</v>
      </c>
      <c r="AX359" s="13" t="s">
        <v>86</v>
      </c>
      <c r="AY359" s="227" t="s">
        <v>127</v>
      </c>
    </row>
    <row r="360" spans="1:65" s="2" customFormat="1" ht="24" customHeight="1">
      <c r="A360" s="34"/>
      <c r="B360" s="35"/>
      <c r="C360" s="250" t="s">
        <v>473</v>
      </c>
      <c r="D360" s="250" t="s">
        <v>238</v>
      </c>
      <c r="E360" s="251" t="s">
        <v>474</v>
      </c>
      <c r="F360" s="252" t="s">
        <v>475</v>
      </c>
      <c r="G360" s="253" t="s">
        <v>301</v>
      </c>
      <c r="H360" s="254">
        <v>3</v>
      </c>
      <c r="I360" s="255"/>
      <c r="J360" s="256">
        <f>ROUND(I360*H360,2)</f>
        <v>0</v>
      </c>
      <c r="K360" s="252" t="s">
        <v>133</v>
      </c>
      <c r="L360" s="257"/>
      <c r="M360" s="258" t="s">
        <v>1</v>
      </c>
      <c r="N360" s="259" t="s">
        <v>43</v>
      </c>
      <c r="O360" s="71"/>
      <c r="P360" s="208">
        <f>O360*H360</f>
        <v>0</v>
      </c>
      <c r="Q360" s="208">
        <v>0.027</v>
      </c>
      <c r="R360" s="208">
        <f>Q360*H360</f>
        <v>0.081</v>
      </c>
      <c r="S360" s="208">
        <v>0</v>
      </c>
      <c r="T360" s="209">
        <f>S360*H360</f>
        <v>0</v>
      </c>
      <c r="U360" s="34"/>
      <c r="V360" s="34"/>
      <c r="W360" s="34"/>
      <c r="X360" s="34"/>
      <c r="Y360" s="34"/>
      <c r="Z360" s="34"/>
      <c r="AA360" s="34"/>
      <c r="AB360" s="34"/>
      <c r="AC360" s="34"/>
      <c r="AD360" s="34"/>
      <c r="AE360" s="34"/>
      <c r="AR360" s="210" t="s">
        <v>182</v>
      </c>
      <c r="AT360" s="210" t="s">
        <v>238</v>
      </c>
      <c r="AU360" s="210" t="s">
        <v>88</v>
      </c>
      <c r="AY360" s="17" t="s">
        <v>127</v>
      </c>
      <c r="BE360" s="211">
        <f>IF(N360="základní",J360,0)</f>
        <v>0</v>
      </c>
      <c r="BF360" s="211">
        <f>IF(N360="snížená",J360,0)</f>
        <v>0</v>
      </c>
      <c r="BG360" s="211">
        <f>IF(N360="zákl. přenesená",J360,0)</f>
        <v>0</v>
      </c>
      <c r="BH360" s="211">
        <f>IF(N360="sníž. přenesená",J360,0)</f>
        <v>0</v>
      </c>
      <c r="BI360" s="211">
        <f>IF(N360="nulová",J360,0)</f>
        <v>0</v>
      </c>
      <c r="BJ360" s="17" t="s">
        <v>86</v>
      </c>
      <c r="BK360" s="211">
        <f>ROUND(I360*H360,2)</f>
        <v>0</v>
      </c>
      <c r="BL360" s="17" t="s">
        <v>134</v>
      </c>
      <c r="BM360" s="210" t="s">
        <v>476</v>
      </c>
    </row>
    <row r="361" spans="1:47" s="2" customFormat="1" ht="11.25">
      <c r="A361" s="34"/>
      <c r="B361" s="35"/>
      <c r="C361" s="36"/>
      <c r="D361" s="212" t="s">
        <v>136</v>
      </c>
      <c r="E361" s="36"/>
      <c r="F361" s="213" t="s">
        <v>475</v>
      </c>
      <c r="G361" s="36"/>
      <c r="H361" s="36"/>
      <c r="I361" s="111"/>
      <c r="J361" s="36"/>
      <c r="K361" s="36"/>
      <c r="L361" s="39"/>
      <c r="M361" s="214"/>
      <c r="N361" s="215"/>
      <c r="O361" s="71"/>
      <c r="P361" s="71"/>
      <c r="Q361" s="71"/>
      <c r="R361" s="71"/>
      <c r="S361" s="71"/>
      <c r="T361" s="72"/>
      <c r="U361" s="34"/>
      <c r="V361" s="34"/>
      <c r="W361" s="34"/>
      <c r="X361" s="34"/>
      <c r="Y361" s="34"/>
      <c r="Z361" s="34"/>
      <c r="AA361" s="34"/>
      <c r="AB361" s="34"/>
      <c r="AC361" s="34"/>
      <c r="AD361" s="34"/>
      <c r="AE361" s="34"/>
      <c r="AT361" s="17" t="s">
        <v>136</v>
      </c>
      <c r="AU361" s="17" t="s">
        <v>88</v>
      </c>
    </row>
    <row r="362" spans="2:51" s="13" customFormat="1" ht="11.25">
      <c r="B362" s="217"/>
      <c r="C362" s="218"/>
      <c r="D362" s="212" t="s">
        <v>140</v>
      </c>
      <c r="E362" s="219" t="s">
        <v>1</v>
      </c>
      <c r="F362" s="220" t="s">
        <v>149</v>
      </c>
      <c r="G362" s="218"/>
      <c r="H362" s="221">
        <v>3</v>
      </c>
      <c r="I362" s="222"/>
      <c r="J362" s="218"/>
      <c r="K362" s="218"/>
      <c r="L362" s="223"/>
      <c r="M362" s="224"/>
      <c r="N362" s="225"/>
      <c r="O362" s="225"/>
      <c r="P362" s="225"/>
      <c r="Q362" s="225"/>
      <c r="R362" s="225"/>
      <c r="S362" s="225"/>
      <c r="T362" s="226"/>
      <c r="AT362" s="227" t="s">
        <v>140</v>
      </c>
      <c r="AU362" s="227" t="s">
        <v>88</v>
      </c>
      <c r="AV362" s="13" t="s">
        <v>88</v>
      </c>
      <c r="AW362" s="13" t="s">
        <v>34</v>
      </c>
      <c r="AX362" s="13" t="s">
        <v>86</v>
      </c>
      <c r="AY362" s="227" t="s">
        <v>127</v>
      </c>
    </row>
    <row r="363" spans="1:65" s="2" customFormat="1" ht="24" customHeight="1">
      <c r="A363" s="34"/>
      <c r="B363" s="35"/>
      <c r="C363" s="250" t="s">
        <v>477</v>
      </c>
      <c r="D363" s="250" t="s">
        <v>238</v>
      </c>
      <c r="E363" s="251" t="s">
        <v>478</v>
      </c>
      <c r="F363" s="252" t="s">
        <v>479</v>
      </c>
      <c r="G363" s="253" t="s">
        <v>301</v>
      </c>
      <c r="H363" s="254">
        <v>3</v>
      </c>
      <c r="I363" s="255"/>
      <c r="J363" s="256">
        <f>ROUND(I363*H363,2)</f>
        <v>0</v>
      </c>
      <c r="K363" s="252" t="s">
        <v>133</v>
      </c>
      <c r="L363" s="257"/>
      <c r="M363" s="258" t="s">
        <v>1</v>
      </c>
      <c r="N363" s="259" t="s">
        <v>43</v>
      </c>
      <c r="O363" s="71"/>
      <c r="P363" s="208">
        <f>O363*H363</f>
        <v>0</v>
      </c>
      <c r="Q363" s="208">
        <v>0.08</v>
      </c>
      <c r="R363" s="208">
        <f>Q363*H363</f>
        <v>0.24</v>
      </c>
      <c r="S363" s="208">
        <v>0</v>
      </c>
      <c r="T363" s="209">
        <f>S363*H363</f>
        <v>0</v>
      </c>
      <c r="U363" s="34"/>
      <c r="V363" s="34"/>
      <c r="W363" s="34"/>
      <c r="X363" s="34"/>
      <c r="Y363" s="34"/>
      <c r="Z363" s="34"/>
      <c r="AA363" s="34"/>
      <c r="AB363" s="34"/>
      <c r="AC363" s="34"/>
      <c r="AD363" s="34"/>
      <c r="AE363" s="34"/>
      <c r="AR363" s="210" t="s">
        <v>182</v>
      </c>
      <c r="AT363" s="210" t="s">
        <v>238</v>
      </c>
      <c r="AU363" s="210" t="s">
        <v>88</v>
      </c>
      <c r="AY363" s="17" t="s">
        <v>127</v>
      </c>
      <c r="BE363" s="211">
        <f>IF(N363="základní",J363,0)</f>
        <v>0</v>
      </c>
      <c r="BF363" s="211">
        <f>IF(N363="snížená",J363,0)</f>
        <v>0</v>
      </c>
      <c r="BG363" s="211">
        <f>IF(N363="zákl. přenesená",J363,0)</f>
        <v>0</v>
      </c>
      <c r="BH363" s="211">
        <f>IF(N363="sníž. přenesená",J363,0)</f>
        <v>0</v>
      </c>
      <c r="BI363" s="211">
        <f>IF(N363="nulová",J363,0)</f>
        <v>0</v>
      </c>
      <c r="BJ363" s="17" t="s">
        <v>86</v>
      </c>
      <c r="BK363" s="211">
        <f>ROUND(I363*H363,2)</f>
        <v>0</v>
      </c>
      <c r="BL363" s="17" t="s">
        <v>134</v>
      </c>
      <c r="BM363" s="210" t="s">
        <v>480</v>
      </c>
    </row>
    <row r="364" spans="1:47" s="2" customFormat="1" ht="19.5">
      <c r="A364" s="34"/>
      <c r="B364" s="35"/>
      <c r="C364" s="36"/>
      <c r="D364" s="212" t="s">
        <v>136</v>
      </c>
      <c r="E364" s="36"/>
      <c r="F364" s="213" t="s">
        <v>479</v>
      </c>
      <c r="G364" s="36"/>
      <c r="H364" s="36"/>
      <c r="I364" s="111"/>
      <c r="J364" s="36"/>
      <c r="K364" s="36"/>
      <c r="L364" s="39"/>
      <c r="M364" s="214"/>
      <c r="N364" s="215"/>
      <c r="O364" s="71"/>
      <c r="P364" s="71"/>
      <c r="Q364" s="71"/>
      <c r="R364" s="71"/>
      <c r="S364" s="71"/>
      <c r="T364" s="72"/>
      <c r="U364" s="34"/>
      <c r="V364" s="34"/>
      <c r="W364" s="34"/>
      <c r="X364" s="34"/>
      <c r="Y364" s="34"/>
      <c r="Z364" s="34"/>
      <c r="AA364" s="34"/>
      <c r="AB364" s="34"/>
      <c r="AC364" s="34"/>
      <c r="AD364" s="34"/>
      <c r="AE364" s="34"/>
      <c r="AT364" s="17" t="s">
        <v>136</v>
      </c>
      <c r="AU364" s="17" t="s">
        <v>88</v>
      </c>
    </row>
    <row r="365" spans="2:51" s="13" customFormat="1" ht="11.25">
      <c r="B365" s="217"/>
      <c r="C365" s="218"/>
      <c r="D365" s="212" t="s">
        <v>140</v>
      </c>
      <c r="E365" s="219" t="s">
        <v>1</v>
      </c>
      <c r="F365" s="220" t="s">
        <v>149</v>
      </c>
      <c r="G365" s="218"/>
      <c r="H365" s="221">
        <v>3</v>
      </c>
      <c r="I365" s="222"/>
      <c r="J365" s="218"/>
      <c r="K365" s="218"/>
      <c r="L365" s="223"/>
      <c r="M365" s="224"/>
      <c r="N365" s="225"/>
      <c r="O365" s="225"/>
      <c r="P365" s="225"/>
      <c r="Q365" s="225"/>
      <c r="R365" s="225"/>
      <c r="S365" s="225"/>
      <c r="T365" s="226"/>
      <c r="AT365" s="227" t="s">
        <v>140</v>
      </c>
      <c r="AU365" s="227" t="s">
        <v>88</v>
      </c>
      <c r="AV365" s="13" t="s">
        <v>88</v>
      </c>
      <c r="AW365" s="13" t="s">
        <v>34</v>
      </c>
      <c r="AX365" s="13" t="s">
        <v>86</v>
      </c>
      <c r="AY365" s="227" t="s">
        <v>127</v>
      </c>
    </row>
    <row r="366" spans="1:65" s="2" customFormat="1" ht="24" customHeight="1">
      <c r="A366" s="34"/>
      <c r="B366" s="35"/>
      <c r="C366" s="250" t="s">
        <v>481</v>
      </c>
      <c r="D366" s="250" t="s">
        <v>238</v>
      </c>
      <c r="E366" s="251" t="s">
        <v>482</v>
      </c>
      <c r="F366" s="252" t="s">
        <v>483</v>
      </c>
      <c r="G366" s="253" t="s">
        <v>301</v>
      </c>
      <c r="H366" s="254">
        <v>3</v>
      </c>
      <c r="I366" s="255"/>
      <c r="J366" s="256">
        <f>ROUND(I366*H366,2)</f>
        <v>0</v>
      </c>
      <c r="K366" s="252" t="s">
        <v>133</v>
      </c>
      <c r="L366" s="257"/>
      <c r="M366" s="258" t="s">
        <v>1</v>
      </c>
      <c r="N366" s="259" t="s">
        <v>43</v>
      </c>
      <c r="O366" s="71"/>
      <c r="P366" s="208">
        <f>O366*H366</f>
        <v>0</v>
      </c>
      <c r="Q366" s="208">
        <v>0.057</v>
      </c>
      <c r="R366" s="208">
        <f>Q366*H366</f>
        <v>0.171</v>
      </c>
      <c r="S366" s="208">
        <v>0</v>
      </c>
      <c r="T366" s="209">
        <f>S366*H366</f>
        <v>0</v>
      </c>
      <c r="U366" s="34"/>
      <c r="V366" s="34"/>
      <c r="W366" s="34"/>
      <c r="X366" s="34"/>
      <c r="Y366" s="34"/>
      <c r="Z366" s="34"/>
      <c r="AA366" s="34"/>
      <c r="AB366" s="34"/>
      <c r="AC366" s="34"/>
      <c r="AD366" s="34"/>
      <c r="AE366" s="34"/>
      <c r="AR366" s="210" t="s">
        <v>182</v>
      </c>
      <c r="AT366" s="210" t="s">
        <v>238</v>
      </c>
      <c r="AU366" s="210" t="s">
        <v>88</v>
      </c>
      <c r="AY366" s="17" t="s">
        <v>127</v>
      </c>
      <c r="BE366" s="211">
        <f>IF(N366="základní",J366,0)</f>
        <v>0</v>
      </c>
      <c r="BF366" s="211">
        <f>IF(N366="snížená",J366,0)</f>
        <v>0</v>
      </c>
      <c r="BG366" s="211">
        <f>IF(N366="zákl. přenesená",J366,0)</f>
        <v>0</v>
      </c>
      <c r="BH366" s="211">
        <f>IF(N366="sníž. přenesená",J366,0)</f>
        <v>0</v>
      </c>
      <c r="BI366" s="211">
        <f>IF(N366="nulová",J366,0)</f>
        <v>0</v>
      </c>
      <c r="BJ366" s="17" t="s">
        <v>86</v>
      </c>
      <c r="BK366" s="211">
        <f>ROUND(I366*H366,2)</f>
        <v>0</v>
      </c>
      <c r="BL366" s="17" t="s">
        <v>134</v>
      </c>
      <c r="BM366" s="210" t="s">
        <v>484</v>
      </c>
    </row>
    <row r="367" spans="1:47" s="2" customFormat="1" ht="11.25">
      <c r="A367" s="34"/>
      <c r="B367" s="35"/>
      <c r="C367" s="36"/>
      <c r="D367" s="212" t="s">
        <v>136</v>
      </c>
      <c r="E367" s="36"/>
      <c r="F367" s="213" t="s">
        <v>483</v>
      </c>
      <c r="G367" s="36"/>
      <c r="H367" s="36"/>
      <c r="I367" s="111"/>
      <c r="J367" s="36"/>
      <c r="K367" s="36"/>
      <c r="L367" s="39"/>
      <c r="M367" s="214"/>
      <c r="N367" s="215"/>
      <c r="O367" s="71"/>
      <c r="P367" s="71"/>
      <c r="Q367" s="71"/>
      <c r="R367" s="71"/>
      <c r="S367" s="71"/>
      <c r="T367" s="72"/>
      <c r="U367" s="34"/>
      <c r="V367" s="34"/>
      <c r="W367" s="34"/>
      <c r="X367" s="34"/>
      <c r="Y367" s="34"/>
      <c r="Z367" s="34"/>
      <c r="AA367" s="34"/>
      <c r="AB367" s="34"/>
      <c r="AC367" s="34"/>
      <c r="AD367" s="34"/>
      <c r="AE367" s="34"/>
      <c r="AT367" s="17" t="s">
        <v>136</v>
      </c>
      <c r="AU367" s="17" t="s">
        <v>88</v>
      </c>
    </row>
    <row r="368" spans="2:51" s="13" customFormat="1" ht="11.25">
      <c r="B368" s="217"/>
      <c r="C368" s="218"/>
      <c r="D368" s="212" t="s">
        <v>140</v>
      </c>
      <c r="E368" s="219" t="s">
        <v>1</v>
      </c>
      <c r="F368" s="220" t="s">
        <v>149</v>
      </c>
      <c r="G368" s="218"/>
      <c r="H368" s="221">
        <v>3</v>
      </c>
      <c r="I368" s="222"/>
      <c r="J368" s="218"/>
      <c r="K368" s="218"/>
      <c r="L368" s="223"/>
      <c r="M368" s="224"/>
      <c r="N368" s="225"/>
      <c r="O368" s="225"/>
      <c r="P368" s="225"/>
      <c r="Q368" s="225"/>
      <c r="R368" s="225"/>
      <c r="S368" s="225"/>
      <c r="T368" s="226"/>
      <c r="AT368" s="227" t="s">
        <v>140</v>
      </c>
      <c r="AU368" s="227" t="s">
        <v>88</v>
      </c>
      <c r="AV368" s="13" t="s">
        <v>88</v>
      </c>
      <c r="AW368" s="13" t="s">
        <v>34</v>
      </c>
      <c r="AX368" s="13" t="s">
        <v>86</v>
      </c>
      <c r="AY368" s="227" t="s">
        <v>127</v>
      </c>
    </row>
    <row r="369" spans="1:65" s="2" customFormat="1" ht="16.5" customHeight="1">
      <c r="A369" s="34"/>
      <c r="B369" s="35"/>
      <c r="C369" s="250" t="s">
        <v>485</v>
      </c>
      <c r="D369" s="250" t="s">
        <v>238</v>
      </c>
      <c r="E369" s="251" t="s">
        <v>486</v>
      </c>
      <c r="F369" s="252" t="s">
        <v>487</v>
      </c>
      <c r="G369" s="253" t="s">
        <v>301</v>
      </c>
      <c r="H369" s="254">
        <v>3</v>
      </c>
      <c r="I369" s="255"/>
      <c r="J369" s="256">
        <f>ROUND(I369*H369,2)</f>
        <v>0</v>
      </c>
      <c r="K369" s="252" t="s">
        <v>133</v>
      </c>
      <c r="L369" s="257"/>
      <c r="M369" s="258" t="s">
        <v>1</v>
      </c>
      <c r="N369" s="259" t="s">
        <v>43</v>
      </c>
      <c r="O369" s="71"/>
      <c r="P369" s="208">
        <f>O369*H369</f>
        <v>0</v>
      </c>
      <c r="Q369" s="208">
        <v>0.058</v>
      </c>
      <c r="R369" s="208">
        <f>Q369*H369</f>
        <v>0.17400000000000002</v>
      </c>
      <c r="S369" s="208">
        <v>0</v>
      </c>
      <c r="T369" s="209">
        <f>S369*H369</f>
        <v>0</v>
      </c>
      <c r="U369" s="34"/>
      <c r="V369" s="34"/>
      <c r="W369" s="34"/>
      <c r="X369" s="34"/>
      <c r="Y369" s="34"/>
      <c r="Z369" s="34"/>
      <c r="AA369" s="34"/>
      <c r="AB369" s="34"/>
      <c r="AC369" s="34"/>
      <c r="AD369" s="34"/>
      <c r="AE369" s="34"/>
      <c r="AR369" s="210" t="s">
        <v>182</v>
      </c>
      <c r="AT369" s="210" t="s">
        <v>238</v>
      </c>
      <c r="AU369" s="210" t="s">
        <v>88</v>
      </c>
      <c r="AY369" s="17" t="s">
        <v>127</v>
      </c>
      <c r="BE369" s="211">
        <f>IF(N369="základní",J369,0)</f>
        <v>0</v>
      </c>
      <c r="BF369" s="211">
        <f>IF(N369="snížená",J369,0)</f>
        <v>0</v>
      </c>
      <c r="BG369" s="211">
        <f>IF(N369="zákl. přenesená",J369,0)</f>
        <v>0</v>
      </c>
      <c r="BH369" s="211">
        <f>IF(N369="sníž. přenesená",J369,0)</f>
        <v>0</v>
      </c>
      <c r="BI369" s="211">
        <f>IF(N369="nulová",J369,0)</f>
        <v>0</v>
      </c>
      <c r="BJ369" s="17" t="s">
        <v>86</v>
      </c>
      <c r="BK369" s="211">
        <f>ROUND(I369*H369,2)</f>
        <v>0</v>
      </c>
      <c r="BL369" s="17" t="s">
        <v>134</v>
      </c>
      <c r="BM369" s="210" t="s">
        <v>488</v>
      </c>
    </row>
    <row r="370" spans="1:47" s="2" customFormat="1" ht="11.25">
      <c r="A370" s="34"/>
      <c r="B370" s="35"/>
      <c r="C370" s="36"/>
      <c r="D370" s="212" t="s">
        <v>136</v>
      </c>
      <c r="E370" s="36"/>
      <c r="F370" s="213" t="s">
        <v>487</v>
      </c>
      <c r="G370" s="36"/>
      <c r="H370" s="36"/>
      <c r="I370" s="111"/>
      <c r="J370" s="36"/>
      <c r="K370" s="36"/>
      <c r="L370" s="39"/>
      <c r="M370" s="214"/>
      <c r="N370" s="215"/>
      <c r="O370" s="71"/>
      <c r="P370" s="71"/>
      <c r="Q370" s="71"/>
      <c r="R370" s="71"/>
      <c r="S370" s="71"/>
      <c r="T370" s="72"/>
      <c r="U370" s="34"/>
      <c r="V370" s="34"/>
      <c r="W370" s="34"/>
      <c r="X370" s="34"/>
      <c r="Y370" s="34"/>
      <c r="Z370" s="34"/>
      <c r="AA370" s="34"/>
      <c r="AB370" s="34"/>
      <c r="AC370" s="34"/>
      <c r="AD370" s="34"/>
      <c r="AE370" s="34"/>
      <c r="AT370" s="17" t="s">
        <v>136</v>
      </c>
      <c r="AU370" s="17" t="s">
        <v>88</v>
      </c>
    </row>
    <row r="371" spans="2:51" s="13" customFormat="1" ht="11.25">
      <c r="B371" s="217"/>
      <c r="C371" s="218"/>
      <c r="D371" s="212" t="s">
        <v>140</v>
      </c>
      <c r="E371" s="219" t="s">
        <v>1</v>
      </c>
      <c r="F371" s="220" t="s">
        <v>149</v>
      </c>
      <c r="G371" s="218"/>
      <c r="H371" s="221">
        <v>3</v>
      </c>
      <c r="I371" s="222"/>
      <c r="J371" s="218"/>
      <c r="K371" s="218"/>
      <c r="L371" s="223"/>
      <c r="M371" s="224"/>
      <c r="N371" s="225"/>
      <c r="O371" s="225"/>
      <c r="P371" s="225"/>
      <c r="Q371" s="225"/>
      <c r="R371" s="225"/>
      <c r="S371" s="225"/>
      <c r="T371" s="226"/>
      <c r="AT371" s="227" t="s">
        <v>140</v>
      </c>
      <c r="AU371" s="227" t="s">
        <v>88</v>
      </c>
      <c r="AV371" s="13" t="s">
        <v>88</v>
      </c>
      <c r="AW371" s="13" t="s">
        <v>34</v>
      </c>
      <c r="AX371" s="13" t="s">
        <v>86</v>
      </c>
      <c r="AY371" s="227" t="s">
        <v>127</v>
      </c>
    </row>
    <row r="372" spans="1:65" s="2" customFormat="1" ht="24" customHeight="1">
      <c r="A372" s="34"/>
      <c r="B372" s="35"/>
      <c r="C372" s="199" t="s">
        <v>489</v>
      </c>
      <c r="D372" s="199" t="s">
        <v>129</v>
      </c>
      <c r="E372" s="200" t="s">
        <v>490</v>
      </c>
      <c r="F372" s="201" t="s">
        <v>491</v>
      </c>
      <c r="G372" s="202" t="s">
        <v>301</v>
      </c>
      <c r="H372" s="203">
        <v>2</v>
      </c>
      <c r="I372" s="204"/>
      <c r="J372" s="205">
        <f>ROUND(I372*H372,2)</f>
        <v>0</v>
      </c>
      <c r="K372" s="201" t="s">
        <v>133</v>
      </c>
      <c r="L372" s="39"/>
      <c r="M372" s="206" t="s">
        <v>1</v>
      </c>
      <c r="N372" s="207" t="s">
        <v>43</v>
      </c>
      <c r="O372" s="71"/>
      <c r="P372" s="208">
        <f>O372*H372</f>
        <v>0</v>
      </c>
      <c r="Q372" s="208">
        <v>0</v>
      </c>
      <c r="R372" s="208">
        <f>Q372*H372</f>
        <v>0</v>
      </c>
      <c r="S372" s="208">
        <v>0.1</v>
      </c>
      <c r="T372" s="209">
        <f>S372*H372</f>
        <v>0.2</v>
      </c>
      <c r="U372" s="34"/>
      <c r="V372" s="34"/>
      <c r="W372" s="34"/>
      <c r="X372" s="34"/>
      <c r="Y372" s="34"/>
      <c r="Z372" s="34"/>
      <c r="AA372" s="34"/>
      <c r="AB372" s="34"/>
      <c r="AC372" s="34"/>
      <c r="AD372" s="34"/>
      <c r="AE372" s="34"/>
      <c r="AR372" s="210" t="s">
        <v>134</v>
      </c>
      <c r="AT372" s="210" t="s">
        <v>129</v>
      </c>
      <c r="AU372" s="210" t="s">
        <v>88</v>
      </c>
      <c r="AY372" s="17" t="s">
        <v>127</v>
      </c>
      <c r="BE372" s="211">
        <f>IF(N372="základní",J372,0)</f>
        <v>0</v>
      </c>
      <c r="BF372" s="211">
        <f>IF(N372="snížená",J372,0)</f>
        <v>0</v>
      </c>
      <c r="BG372" s="211">
        <f>IF(N372="zákl. přenesená",J372,0)</f>
        <v>0</v>
      </c>
      <c r="BH372" s="211">
        <f>IF(N372="sníž. přenesená",J372,0)</f>
        <v>0</v>
      </c>
      <c r="BI372" s="211">
        <f>IF(N372="nulová",J372,0)</f>
        <v>0</v>
      </c>
      <c r="BJ372" s="17" t="s">
        <v>86</v>
      </c>
      <c r="BK372" s="211">
        <f>ROUND(I372*H372,2)</f>
        <v>0</v>
      </c>
      <c r="BL372" s="17" t="s">
        <v>134</v>
      </c>
      <c r="BM372" s="210" t="s">
        <v>492</v>
      </c>
    </row>
    <row r="373" spans="1:47" s="2" customFormat="1" ht="19.5">
      <c r="A373" s="34"/>
      <c r="B373" s="35"/>
      <c r="C373" s="36"/>
      <c r="D373" s="212" t="s">
        <v>136</v>
      </c>
      <c r="E373" s="36"/>
      <c r="F373" s="213" t="s">
        <v>493</v>
      </c>
      <c r="G373" s="36"/>
      <c r="H373" s="36"/>
      <c r="I373" s="111"/>
      <c r="J373" s="36"/>
      <c r="K373" s="36"/>
      <c r="L373" s="39"/>
      <c r="M373" s="214"/>
      <c r="N373" s="215"/>
      <c r="O373" s="71"/>
      <c r="P373" s="71"/>
      <c r="Q373" s="71"/>
      <c r="R373" s="71"/>
      <c r="S373" s="71"/>
      <c r="T373" s="72"/>
      <c r="U373" s="34"/>
      <c r="V373" s="34"/>
      <c r="W373" s="34"/>
      <c r="X373" s="34"/>
      <c r="Y373" s="34"/>
      <c r="Z373" s="34"/>
      <c r="AA373" s="34"/>
      <c r="AB373" s="34"/>
      <c r="AC373" s="34"/>
      <c r="AD373" s="34"/>
      <c r="AE373" s="34"/>
      <c r="AT373" s="17" t="s">
        <v>136</v>
      </c>
      <c r="AU373" s="17" t="s">
        <v>88</v>
      </c>
    </row>
    <row r="374" spans="2:51" s="13" customFormat="1" ht="11.25">
      <c r="B374" s="217"/>
      <c r="C374" s="218"/>
      <c r="D374" s="212" t="s">
        <v>140</v>
      </c>
      <c r="E374" s="219" t="s">
        <v>1</v>
      </c>
      <c r="F374" s="220" t="s">
        <v>88</v>
      </c>
      <c r="G374" s="218"/>
      <c r="H374" s="221">
        <v>2</v>
      </c>
      <c r="I374" s="222"/>
      <c r="J374" s="218"/>
      <c r="K374" s="218"/>
      <c r="L374" s="223"/>
      <c r="M374" s="224"/>
      <c r="N374" s="225"/>
      <c r="O374" s="225"/>
      <c r="P374" s="225"/>
      <c r="Q374" s="225"/>
      <c r="R374" s="225"/>
      <c r="S374" s="225"/>
      <c r="T374" s="226"/>
      <c r="AT374" s="227" t="s">
        <v>140</v>
      </c>
      <c r="AU374" s="227" t="s">
        <v>88</v>
      </c>
      <c r="AV374" s="13" t="s">
        <v>88</v>
      </c>
      <c r="AW374" s="13" t="s">
        <v>34</v>
      </c>
      <c r="AX374" s="13" t="s">
        <v>86</v>
      </c>
      <c r="AY374" s="227" t="s">
        <v>127</v>
      </c>
    </row>
    <row r="375" spans="1:65" s="2" customFormat="1" ht="24" customHeight="1">
      <c r="A375" s="34"/>
      <c r="B375" s="35"/>
      <c r="C375" s="199" t="s">
        <v>494</v>
      </c>
      <c r="D375" s="199" t="s">
        <v>129</v>
      </c>
      <c r="E375" s="200" t="s">
        <v>495</v>
      </c>
      <c r="F375" s="201" t="s">
        <v>496</v>
      </c>
      <c r="G375" s="202" t="s">
        <v>301</v>
      </c>
      <c r="H375" s="203">
        <v>3</v>
      </c>
      <c r="I375" s="204"/>
      <c r="J375" s="205">
        <f>ROUND(I375*H375,2)</f>
        <v>0</v>
      </c>
      <c r="K375" s="201" t="s">
        <v>133</v>
      </c>
      <c r="L375" s="39"/>
      <c r="M375" s="206" t="s">
        <v>1</v>
      </c>
      <c r="N375" s="207" t="s">
        <v>43</v>
      </c>
      <c r="O375" s="71"/>
      <c r="P375" s="208">
        <f>O375*H375</f>
        <v>0</v>
      </c>
      <c r="Q375" s="208">
        <v>0.21734</v>
      </c>
      <c r="R375" s="208">
        <f>Q375*H375</f>
        <v>0.65202</v>
      </c>
      <c r="S375" s="208">
        <v>0</v>
      </c>
      <c r="T375" s="209">
        <f>S375*H375</f>
        <v>0</v>
      </c>
      <c r="U375" s="34"/>
      <c r="V375" s="34"/>
      <c r="W375" s="34"/>
      <c r="X375" s="34"/>
      <c r="Y375" s="34"/>
      <c r="Z375" s="34"/>
      <c r="AA375" s="34"/>
      <c r="AB375" s="34"/>
      <c r="AC375" s="34"/>
      <c r="AD375" s="34"/>
      <c r="AE375" s="34"/>
      <c r="AR375" s="210" t="s">
        <v>134</v>
      </c>
      <c r="AT375" s="210" t="s">
        <v>129</v>
      </c>
      <c r="AU375" s="210" t="s">
        <v>88</v>
      </c>
      <c r="AY375" s="17" t="s">
        <v>127</v>
      </c>
      <c r="BE375" s="211">
        <f>IF(N375="základní",J375,0)</f>
        <v>0</v>
      </c>
      <c r="BF375" s="211">
        <f>IF(N375="snížená",J375,0)</f>
        <v>0</v>
      </c>
      <c r="BG375" s="211">
        <f>IF(N375="zákl. přenesená",J375,0)</f>
        <v>0</v>
      </c>
      <c r="BH375" s="211">
        <f>IF(N375="sníž. přenesená",J375,0)</f>
        <v>0</v>
      </c>
      <c r="BI375" s="211">
        <f>IF(N375="nulová",J375,0)</f>
        <v>0</v>
      </c>
      <c r="BJ375" s="17" t="s">
        <v>86</v>
      </c>
      <c r="BK375" s="211">
        <f>ROUND(I375*H375,2)</f>
        <v>0</v>
      </c>
      <c r="BL375" s="17" t="s">
        <v>134</v>
      </c>
      <c r="BM375" s="210" t="s">
        <v>497</v>
      </c>
    </row>
    <row r="376" spans="1:47" s="2" customFormat="1" ht="19.5">
      <c r="A376" s="34"/>
      <c r="B376" s="35"/>
      <c r="C376" s="36"/>
      <c r="D376" s="212" t="s">
        <v>136</v>
      </c>
      <c r="E376" s="36"/>
      <c r="F376" s="213" t="s">
        <v>496</v>
      </c>
      <c r="G376" s="36"/>
      <c r="H376" s="36"/>
      <c r="I376" s="111"/>
      <c r="J376" s="36"/>
      <c r="K376" s="36"/>
      <c r="L376" s="39"/>
      <c r="M376" s="214"/>
      <c r="N376" s="215"/>
      <c r="O376" s="71"/>
      <c r="P376" s="71"/>
      <c r="Q376" s="71"/>
      <c r="R376" s="71"/>
      <c r="S376" s="71"/>
      <c r="T376" s="72"/>
      <c r="U376" s="34"/>
      <c r="V376" s="34"/>
      <c r="W376" s="34"/>
      <c r="X376" s="34"/>
      <c r="Y376" s="34"/>
      <c r="Z376" s="34"/>
      <c r="AA376" s="34"/>
      <c r="AB376" s="34"/>
      <c r="AC376" s="34"/>
      <c r="AD376" s="34"/>
      <c r="AE376" s="34"/>
      <c r="AT376" s="17" t="s">
        <v>136</v>
      </c>
      <c r="AU376" s="17" t="s">
        <v>88</v>
      </c>
    </row>
    <row r="377" spans="1:47" s="2" customFormat="1" ht="29.25">
      <c r="A377" s="34"/>
      <c r="B377" s="35"/>
      <c r="C377" s="36"/>
      <c r="D377" s="212" t="s">
        <v>138</v>
      </c>
      <c r="E377" s="36"/>
      <c r="F377" s="216" t="s">
        <v>498</v>
      </c>
      <c r="G377" s="36"/>
      <c r="H377" s="36"/>
      <c r="I377" s="111"/>
      <c r="J377" s="36"/>
      <c r="K377" s="36"/>
      <c r="L377" s="39"/>
      <c r="M377" s="214"/>
      <c r="N377" s="215"/>
      <c r="O377" s="71"/>
      <c r="P377" s="71"/>
      <c r="Q377" s="71"/>
      <c r="R377" s="71"/>
      <c r="S377" s="71"/>
      <c r="T377" s="72"/>
      <c r="U377" s="34"/>
      <c r="V377" s="34"/>
      <c r="W377" s="34"/>
      <c r="X377" s="34"/>
      <c r="Y377" s="34"/>
      <c r="Z377" s="34"/>
      <c r="AA377" s="34"/>
      <c r="AB377" s="34"/>
      <c r="AC377" s="34"/>
      <c r="AD377" s="34"/>
      <c r="AE377" s="34"/>
      <c r="AT377" s="17" t="s">
        <v>138</v>
      </c>
      <c r="AU377" s="17" t="s">
        <v>88</v>
      </c>
    </row>
    <row r="378" spans="2:51" s="13" customFormat="1" ht="11.25">
      <c r="B378" s="217"/>
      <c r="C378" s="218"/>
      <c r="D378" s="212" t="s">
        <v>140</v>
      </c>
      <c r="E378" s="219" t="s">
        <v>1</v>
      </c>
      <c r="F378" s="220" t="s">
        <v>149</v>
      </c>
      <c r="G378" s="218"/>
      <c r="H378" s="221">
        <v>3</v>
      </c>
      <c r="I378" s="222"/>
      <c r="J378" s="218"/>
      <c r="K378" s="218"/>
      <c r="L378" s="223"/>
      <c r="M378" s="224"/>
      <c r="N378" s="225"/>
      <c r="O378" s="225"/>
      <c r="P378" s="225"/>
      <c r="Q378" s="225"/>
      <c r="R378" s="225"/>
      <c r="S378" s="225"/>
      <c r="T378" s="226"/>
      <c r="AT378" s="227" t="s">
        <v>140</v>
      </c>
      <c r="AU378" s="227" t="s">
        <v>88</v>
      </c>
      <c r="AV378" s="13" t="s">
        <v>88</v>
      </c>
      <c r="AW378" s="13" t="s">
        <v>34</v>
      </c>
      <c r="AX378" s="13" t="s">
        <v>86</v>
      </c>
      <c r="AY378" s="227" t="s">
        <v>127</v>
      </c>
    </row>
    <row r="379" spans="1:65" s="2" customFormat="1" ht="16.5" customHeight="1">
      <c r="A379" s="34"/>
      <c r="B379" s="35"/>
      <c r="C379" s="250" t="s">
        <v>499</v>
      </c>
      <c r="D379" s="250" t="s">
        <v>238</v>
      </c>
      <c r="E379" s="251" t="s">
        <v>500</v>
      </c>
      <c r="F379" s="252" t="s">
        <v>501</v>
      </c>
      <c r="G379" s="253" t="s">
        <v>301</v>
      </c>
      <c r="H379" s="254">
        <v>3</v>
      </c>
      <c r="I379" s="255"/>
      <c r="J379" s="256">
        <f>ROUND(I379*H379,2)</f>
        <v>0</v>
      </c>
      <c r="K379" s="252" t="s">
        <v>133</v>
      </c>
      <c r="L379" s="257"/>
      <c r="M379" s="258" t="s">
        <v>1</v>
      </c>
      <c r="N379" s="259" t="s">
        <v>43</v>
      </c>
      <c r="O379" s="71"/>
      <c r="P379" s="208">
        <f>O379*H379</f>
        <v>0</v>
      </c>
      <c r="Q379" s="208">
        <v>0.0506</v>
      </c>
      <c r="R379" s="208">
        <f>Q379*H379</f>
        <v>0.1518</v>
      </c>
      <c r="S379" s="208">
        <v>0</v>
      </c>
      <c r="T379" s="209">
        <f>S379*H379</f>
        <v>0</v>
      </c>
      <c r="U379" s="34"/>
      <c r="V379" s="34"/>
      <c r="W379" s="34"/>
      <c r="X379" s="34"/>
      <c r="Y379" s="34"/>
      <c r="Z379" s="34"/>
      <c r="AA379" s="34"/>
      <c r="AB379" s="34"/>
      <c r="AC379" s="34"/>
      <c r="AD379" s="34"/>
      <c r="AE379" s="34"/>
      <c r="AR379" s="210" t="s">
        <v>182</v>
      </c>
      <c r="AT379" s="210" t="s">
        <v>238</v>
      </c>
      <c r="AU379" s="210" t="s">
        <v>88</v>
      </c>
      <c r="AY379" s="17" t="s">
        <v>127</v>
      </c>
      <c r="BE379" s="211">
        <f>IF(N379="základní",J379,0)</f>
        <v>0</v>
      </c>
      <c r="BF379" s="211">
        <f>IF(N379="snížená",J379,0)</f>
        <v>0</v>
      </c>
      <c r="BG379" s="211">
        <f>IF(N379="zákl. přenesená",J379,0)</f>
        <v>0</v>
      </c>
      <c r="BH379" s="211">
        <f>IF(N379="sníž. přenesená",J379,0)</f>
        <v>0</v>
      </c>
      <c r="BI379" s="211">
        <f>IF(N379="nulová",J379,0)</f>
        <v>0</v>
      </c>
      <c r="BJ379" s="17" t="s">
        <v>86</v>
      </c>
      <c r="BK379" s="211">
        <f>ROUND(I379*H379,2)</f>
        <v>0</v>
      </c>
      <c r="BL379" s="17" t="s">
        <v>134</v>
      </c>
      <c r="BM379" s="210" t="s">
        <v>502</v>
      </c>
    </row>
    <row r="380" spans="1:47" s="2" customFormat="1" ht="11.25">
      <c r="A380" s="34"/>
      <c r="B380" s="35"/>
      <c r="C380" s="36"/>
      <c r="D380" s="212" t="s">
        <v>136</v>
      </c>
      <c r="E380" s="36"/>
      <c r="F380" s="213" t="s">
        <v>503</v>
      </c>
      <c r="G380" s="36"/>
      <c r="H380" s="36"/>
      <c r="I380" s="111"/>
      <c r="J380" s="36"/>
      <c r="K380" s="36"/>
      <c r="L380" s="39"/>
      <c r="M380" s="214"/>
      <c r="N380" s="215"/>
      <c r="O380" s="71"/>
      <c r="P380" s="71"/>
      <c r="Q380" s="71"/>
      <c r="R380" s="71"/>
      <c r="S380" s="71"/>
      <c r="T380" s="72"/>
      <c r="U380" s="34"/>
      <c r="V380" s="34"/>
      <c r="W380" s="34"/>
      <c r="X380" s="34"/>
      <c r="Y380" s="34"/>
      <c r="Z380" s="34"/>
      <c r="AA380" s="34"/>
      <c r="AB380" s="34"/>
      <c r="AC380" s="34"/>
      <c r="AD380" s="34"/>
      <c r="AE380" s="34"/>
      <c r="AT380" s="17" t="s">
        <v>136</v>
      </c>
      <c r="AU380" s="17" t="s">
        <v>88</v>
      </c>
    </row>
    <row r="381" spans="1:47" s="2" customFormat="1" ht="19.5">
      <c r="A381" s="34"/>
      <c r="B381" s="35"/>
      <c r="C381" s="36"/>
      <c r="D381" s="212" t="s">
        <v>305</v>
      </c>
      <c r="E381" s="36"/>
      <c r="F381" s="216" t="s">
        <v>504</v>
      </c>
      <c r="G381" s="36"/>
      <c r="H381" s="36"/>
      <c r="I381" s="111"/>
      <c r="J381" s="36"/>
      <c r="K381" s="36"/>
      <c r="L381" s="39"/>
      <c r="M381" s="214"/>
      <c r="N381" s="215"/>
      <c r="O381" s="71"/>
      <c r="P381" s="71"/>
      <c r="Q381" s="71"/>
      <c r="R381" s="71"/>
      <c r="S381" s="71"/>
      <c r="T381" s="72"/>
      <c r="U381" s="34"/>
      <c r="V381" s="34"/>
      <c r="W381" s="34"/>
      <c r="X381" s="34"/>
      <c r="Y381" s="34"/>
      <c r="Z381" s="34"/>
      <c r="AA381" s="34"/>
      <c r="AB381" s="34"/>
      <c r="AC381" s="34"/>
      <c r="AD381" s="34"/>
      <c r="AE381" s="34"/>
      <c r="AT381" s="17" t="s">
        <v>305</v>
      </c>
      <c r="AU381" s="17" t="s">
        <v>88</v>
      </c>
    </row>
    <row r="382" spans="2:51" s="13" customFormat="1" ht="11.25">
      <c r="B382" s="217"/>
      <c r="C382" s="218"/>
      <c r="D382" s="212" t="s">
        <v>140</v>
      </c>
      <c r="E382" s="219" t="s">
        <v>1</v>
      </c>
      <c r="F382" s="220" t="s">
        <v>149</v>
      </c>
      <c r="G382" s="218"/>
      <c r="H382" s="221">
        <v>3</v>
      </c>
      <c r="I382" s="222"/>
      <c r="J382" s="218"/>
      <c r="K382" s="218"/>
      <c r="L382" s="223"/>
      <c r="M382" s="224"/>
      <c r="N382" s="225"/>
      <c r="O382" s="225"/>
      <c r="P382" s="225"/>
      <c r="Q382" s="225"/>
      <c r="R382" s="225"/>
      <c r="S382" s="225"/>
      <c r="T382" s="226"/>
      <c r="AT382" s="227" t="s">
        <v>140</v>
      </c>
      <c r="AU382" s="227" t="s">
        <v>88</v>
      </c>
      <c r="AV382" s="13" t="s">
        <v>88</v>
      </c>
      <c r="AW382" s="13" t="s">
        <v>34</v>
      </c>
      <c r="AX382" s="13" t="s">
        <v>86</v>
      </c>
      <c r="AY382" s="227" t="s">
        <v>127</v>
      </c>
    </row>
    <row r="383" spans="1:65" s="2" customFormat="1" ht="24" customHeight="1">
      <c r="A383" s="34"/>
      <c r="B383" s="35"/>
      <c r="C383" s="199" t="s">
        <v>505</v>
      </c>
      <c r="D383" s="199" t="s">
        <v>129</v>
      </c>
      <c r="E383" s="200" t="s">
        <v>506</v>
      </c>
      <c r="F383" s="201" t="s">
        <v>507</v>
      </c>
      <c r="G383" s="202" t="s">
        <v>301</v>
      </c>
      <c r="H383" s="203">
        <v>4</v>
      </c>
      <c r="I383" s="204"/>
      <c r="J383" s="205">
        <f>ROUND(I383*H383,2)</f>
        <v>0</v>
      </c>
      <c r="K383" s="201" t="s">
        <v>133</v>
      </c>
      <c r="L383" s="39"/>
      <c r="M383" s="206" t="s">
        <v>1</v>
      </c>
      <c r="N383" s="207" t="s">
        <v>43</v>
      </c>
      <c r="O383" s="71"/>
      <c r="P383" s="208">
        <f>O383*H383</f>
        <v>0</v>
      </c>
      <c r="Q383" s="208">
        <v>0.4208</v>
      </c>
      <c r="R383" s="208">
        <f>Q383*H383</f>
        <v>1.6832</v>
      </c>
      <c r="S383" s="208">
        <v>0</v>
      </c>
      <c r="T383" s="209">
        <f>S383*H383</f>
        <v>0</v>
      </c>
      <c r="U383" s="34"/>
      <c r="V383" s="34"/>
      <c r="W383" s="34"/>
      <c r="X383" s="34"/>
      <c r="Y383" s="34"/>
      <c r="Z383" s="34"/>
      <c r="AA383" s="34"/>
      <c r="AB383" s="34"/>
      <c r="AC383" s="34"/>
      <c r="AD383" s="34"/>
      <c r="AE383" s="34"/>
      <c r="AR383" s="210" t="s">
        <v>134</v>
      </c>
      <c r="AT383" s="210" t="s">
        <v>129</v>
      </c>
      <c r="AU383" s="210" t="s">
        <v>88</v>
      </c>
      <c r="AY383" s="17" t="s">
        <v>127</v>
      </c>
      <c r="BE383" s="211">
        <f>IF(N383="základní",J383,0)</f>
        <v>0</v>
      </c>
      <c r="BF383" s="211">
        <f>IF(N383="snížená",J383,0)</f>
        <v>0</v>
      </c>
      <c r="BG383" s="211">
        <f>IF(N383="zákl. přenesená",J383,0)</f>
        <v>0</v>
      </c>
      <c r="BH383" s="211">
        <f>IF(N383="sníž. přenesená",J383,0)</f>
        <v>0</v>
      </c>
      <c r="BI383" s="211">
        <f>IF(N383="nulová",J383,0)</f>
        <v>0</v>
      </c>
      <c r="BJ383" s="17" t="s">
        <v>86</v>
      </c>
      <c r="BK383" s="211">
        <f>ROUND(I383*H383,2)</f>
        <v>0</v>
      </c>
      <c r="BL383" s="17" t="s">
        <v>134</v>
      </c>
      <c r="BM383" s="210" t="s">
        <v>508</v>
      </c>
    </row>
    <row r="384" spans="1:47" s="2" customFormat="1" ht="19.5">
      <c r="A384" s="34"/>
      <c r="B384" s="35"/>
      <c r="C384" s="36"/>
      <c r="D384" s="212" t="s">
        <v>136</v>
      </c>
      <c r="E384" s="36"/>
      <c r="F384" s="213" t="s">
        <v>509</v>
      </c>
      <c r="G384" s="36"/>
      <c r="H384" s="36"/>
      <c r="I384" s="111"/>
      <c r="J384" s="36"/>
      <c r="K384" s="36"/>
      <c r="L384" s="39"/>
      <c r="M384" s="214"/>
      <c r="N384" s="215"/>
      <c r="O384" s="71"/>
      <c r="P384" s="71"/>
      <c r="Q384" s="71"/>
      <c r="R384" s="71"/>
      <c r="S384" s="71"/>
      <c r="T384" s="72"/>
      <c r="U384" s="34"/>
      <c r="V384" s="34"/>
      <c r="W384" s="34"/>
      <c r="X384" s="34"/>
      <c r="Y384" s="34"/>
      <c r="Z384" s="34"/>
      <c r="AA384" s="34"/>
      <c r="AB384" s="34"/>
      <c r="AC384" s="34"/>
      <c r="AD384" s="34"/>
      <c r="AE384" s="34"/>
      <c r="AT384" s="17" t="s">
        <v>136</v>
      </c>
      <c r="AU384" s="17" t="s">
        <v>88</v>
      </c>
    </row>
    <row r="385" spans="1:47" s="2" customFormat="1" ht="97.5">
      <c r="A385" s="34"/>
      <c r="B385" s="35"/>
      <c r="C385" s="36"/>
      <c r="D385" s="212" t="s">
        <v>138</v>
      </c>
      <c r="E385" s="36"/>
      <c r="F385" s="216" t="s">
        <v>510</v>
      </c>
      <c r="G385" s="36"/>
      <c r="H385" s="36"/>
      <c r="I385" s="111"/>
      <c r="J385" s="36"/>
      <c r="K385" s="36"/>
      <c r="L385" s="39"/>
      <c r="M385" s="214"/>
      <c r="N385" s="215"/>
      <c r="O385" s="71"/>
      <c r="P385" s="71"/>
      <c r="Q385" s="71"/>
      <c r="R385" s="71"/>
      <c r="S385" s="71"/>
      <c r="T385" s="72"/>
      <c r="U385" s="34"/>
      <c r="V385" s="34"/>
      <c r="W385" s="34"/>
      <c r="X385" s="34"/>
      <c r="Y385" s="34"/>
      <c r="Z385" s="34"/>
      <c r="AA385" s="34"/>
      <c r="AB385" s="34"/>
      <c r="AC385" s="34"/>
      <c r="AD385" s="34"/>
      <c r="AE385" s="34"/>
      <c r="AT385" s="17" t="s">
        <v>138</v>
      </c>
      <c r="AU385" s="17" t="s">
        <v>88</v>
      </c>
    </row>
    <row r="386" spans="2:51" s="13" customFormat="1" ht="11.25">
      <c r="B386" s="217"/>
      <c r="C386" s="218"/>
      <c r="D386" s="212" t="s">
        <v>140</v>
      </c>
      <c r="E386" s="219" t="s">
        <v>1</v>
      </c>
      <c r="F386" s="220" t="s">
        <v>134</v>
      </c>
      <c r="G386" s="218"/>
      <c r="H386" s="221">
        <v>4</v>
      </c>
      <c r="I386" s="222"/>
      <c r="J386" s="218"/>
      <c r="K386" s="218"/>
      <c r="L386" s="223"/>
      <c r="M386" s="224"/>
      <c r="N386" s="225"/>
      <c r="O386" s="225"/>
      <c r="P386" s="225"/>
      <c r="Q386" s="225"/>
      <c r="R386" s="225"/>
      <c r="S386" s="225"/>
      <c r="T386" s="226"/>
      <c r="AT386" s="227" t="s">
        <v>140</v>
      </c>
      <c r="AU386" s="227" t="s">
        <v>88</v>
      </c>
      <c r="AV386" s="13" t="s">
        <v>88</v>
      </c>
      <c r="AW386" s="13" t="s">
        <v>34</v>
      </c>
      <c r="AX386" s="13" t="s">
        <v>86</v>
      </c>
      <c r="AY386" s="227" t="s">
        <v>127</v>
      </c>
    </row>
    <row r="387" spans="1:65" s="2" customFormat="1" ht="24" customHeight="1">
      <c r="A387" s="34"/>
      <c r="B387" s="35"/>
      <c r="C387" s="199" t="s">
        <v>511</v>
      </c>
      <c r="D387" s="199" t="s">
        <v>129</v>
      </c>
      <c r="E387" s="200" t="s">
        <v>512</v>
      </c>
      <c r="F387" s="201" t="s">
        <v>513</v>
      </c>
      <c r="G387" s="202" t="s">
        <v>301</v>
      </c>
      <c r="H387" s="203">
        <v>14</v>
      </c>
      <c r="I387" s="204"/>
      <c r="J387" s="205">
        <f>ROUND(I387*H387,2)</f>
        <v>0</v>
      </c>
      <c r="K387" s="201" t="s">
        <v>133</v>
      </c>
      <c r="L387" s="39"/>
      <c r="M387" s="206" t="s">
        <v>1</v>
      </c>
      <c r="N387" s="207" t="s">
        <v>43</v>
      </c>
      <c r="O387" s="71"/>
      <c r="P387" s="208">
        <f>O387*H387</f>
        <v>0</v>
      </c>
      <c r="Q387" s="208">
        <v>0.31108</v>
      </c>
      <c r="R387" s="208">
        <f>Q387*H387</f>
        <v>4.35512</v>
      </c>
      <c r="S387" s="208">
        <v>0</v>
      </c>
      <c r="T387" s="209">
        <f>S387*H387</f>
        <v>0</v>
      </c>
      <c r="U387" s="34"/>
      <c r="V387" s="34"/>
      <c r="W387" s="34"/>
      <c r="X387" s="34"/>
      <c r="Y387" s="34"/>
      <c r="Z387" s="34"/>
      <c r="AA387" s="34"/>
      <c r="AB387" s="34"/>
      <c r="AC387" s="34"/>
      <c r="AD387" s="34"/>
      <c r="AE387" s="34"/>
      <c r="AR387" s="210" t="s">
        <v>134</v>
      </c>
      <c r="AT387" s="210" t="s">
        <v>129</v>
      </c>
      <c r="AU387" s="210" t="s">
        <v>88</v>
      </c>
      <c r="AY387" s="17" t="s">
        <v>127</v>
      </c>
      <c r="BE387" s="211">
        <f>IF(N387="základní",J387,0)</f>
        <v>0</v>
      </c>
      <c r="BF387" s="211">
        <f>IF(N387="snížená",J387,0)</f>
        <v>0</v>
      </c>
      <c r="BG387" s="211">
        <f>IF(N387="zákl. přenesená",J387,0)</f>
        <v>0</v>
      </c>
      <c r="BH387" s="211">
        <f>IF(N387="sníž. přenesená",J387,0)</f>
        <v>0</v>
      </c>
      <c r="BI387" s="211">
        <f>IF(N387="nulová",J387,0)</f>
        <v>0</v>
      </c>
      <c r="BJ387" s="17" t="s">
        <v>86</v>
      </c>
      <c r="BK387" s="211">
        <f>ROUND(I387*H387,2)</f>
        <v>0</v>
      </c>
      <c r="BL387" s="17" t="s">
        <v>134</v>
      </c>
      <c r="BM387" s="210" t="s">
        <v>514</v>
      </c>
    </row>
    <row r="388" spans="1:47" s="2" customFormat="1" ht="19.5">
      <c r="A388" s="34"/>
      <c r="B388" s="35"/>
      <c r="C388" s="36"/>
      <c r="D388" s="212" t="s">
        <v>136</v>
      </c>
      <c r="E388" s="36"/>
      <c r="F388" s="213" t="s">
        <v>515</v>
      </c>
      <c r="G388" s="36"/>
      <c r="H388" s="36"/>
      <c r="I388" s="111"/>
      <c r="J388" s="36"/>
      <c r="K388" s="36"/>
      <c r="L388" s="39"/>
      <c r="M388" s="214"/>
      <c r="N388" s="215"/>
      <c r="O388" s="71"/>
      <c r="P388" s="71"/>
      <c r="Q388" s="71"/>
      <c r="R388" s="71"/>
      <c r="S388" s="71"/>
      <c r="T388" s="72"/>
      <c r="U388" s="34"/>
      <c r="V388" s="34"/>
      <c r="W388" s="34"/>
      <c r="X388" s="34"/>
      <c r="Y388" s="34"/>
      <c r="Z388" s="34"/>
      <c r="AA388" s="34"/>
      <c r="AB388" s="34"/>
      <c r="AC388" s="34"/>
      <c r="AD388" s="34"/>
      <c r="AE388" s="34"/>
      <c r="AT388" s="17" t="s">
        <v>136</v>
      </c>
      <c r="AU388" s="17" t="s">
        <v>88</v>
      </c>
    </row>
    <row r="389" spans="1:47" s="2" customFormat="1" ht="97.5">
      <c r="A389" s="34"/>
      <c r="B389" s="35"/>
      <c r="C389" s="36"/>
      <c r="D389" s="212" t="s">
        <v>138</v>
      </c>
      <c r="E389" s="36"/>
      <c r="F389" s="216" t="s">
        <v>510</v>
      </c>
      <c r="G389" s="36"/>
      <c r="H389" s="36"/>
      <c r="I389" s="111"/>
      <c r="J389" s="36"/>
      <c r="K389" s="36"/>
      <c r="L389" s="39"/>
      <c r="M389" s="214"/>
      <c r="N389" s="215"/>
      <c r="O389" s="71"/>
      <c r="P389" s="71"/>
      <c r="Q389" s="71"/>
      <c r="R389" s="71"/>
      <c r="S389" s="71"/>
      <c r="T389" s="72"/>
      <c r="U389" s="34"/>
      <c r="V389" s="34"/>
      <c r="W389" s="34"/>
      <c r="X389" s="34"/>
      <c r="Y389" s="34"/>
      <c r="Z389" s="34"/>
      <c r="AA389" s="34"/>
      <c r="AB389" s="34"/>
      <c r="AC389" s="34"/>
      <c r="AD389" s="34"/>
      <c r="AE389" s="34"/>
      <c r="AT389" s="17" t="s">
        <v>138</v>
      </c>
      <c r="AU389" s="17" t="s">
        <v>88</v>
      </c>
    </row>
    <row r="390" spans="2:51" s="13" customFormat="1" ht="11.25">
      <c r="B390" s="217"/>
      <c r="C390" s="218"/>
      <c r="D390" s="212" t="s">
        <v>140</v>
      </c>
      <c r="E390" s="219" t="s">
        <v>1</v>
      </c>
      <c r="F390" s="220" t="s">
        <v>231</v>
      </c>
      <c r="G390" s="218"/>
      <c r="H390" s="221">
        <v>14</v>
      </c>
      <c r="I390" s="222"/>
      <c r="J390" s="218"/>
      <c r="K390" s="218"/>
      <c r="L390" s="223"/>
      <c r="M390" s="224"/>
      <c r="N390" s="225"/>
      <c r="O390" s="225"/>
      <c r="P390" s="225"/>
      <c r="Q390" s="225"/>
      <c r="R390" s="225"/>
      <c r="S390" s="225"/>
      <c r="T390" s="226"/>
      <c r="AT390" s="227" t="s">
        <v>140</v>
      </c>
      <c r="AU390" s="227" t="s">
        <v>88</v>
      </c>
      <c r="AV390" s="13" t="s">
        <v>88</v>
      </c>
      <c r="AW390" s="13" t="s">
        <v>34</v>
      </c>
      <c r="AX390" s="13" t="s">
        <v>86</v>
      </c>
      <c r="AY390" s="227" t="s">
        <v>127</v>
      </c>
    </row>
    <row r="391" spans="1:65" s="2" customFormat="1" ht="24" customHeight="1">
      <c r="A391" s="34"/>
      <c r="B391" s="35"/>
      <c r="C391" s="199" t="s">
        <v>516</v>
      </c>
      <c r="D391" s="199" t="s">
        <v>129</v>
      </c>
      <c r="E391" s="200" t="s">
        <v>517</v>
      </c>
      <c r="F391" s="201" t="s">
        <v>518</v>
      </c>
      <c r="G391" s="202" t="s">
        <v>301</v>
      </c>
      <c r="H391" s="203">
        <v>3</v>
      </c>
      <c r="I391" s="204"/>
      <c r="J391" s="205">
        <f>ROUND(I391*H391,2)</f>
        <v>0</v>
      </c>
      <c r="K391" s="201" t="s">
        <v>1</v>
      </c>
      <c r="L391" s="39"/>
      <c r="M391" s="206" t="s">
        <v>1</v>
      </c>
      <c r="N391" s="207" t="s">
        <v>43</v>
      </c>
      <c r="O391" s="71"/>
      <c r="P391" s="208">
        <f>O391*H391</f>
        <v>0</v>
      </c>
      <c r="Q391" s="208">
        <v>0</v>
      </c>
      <c r="R391" s="208">
        <f>Q391*H391</f>
        <v>0</v>
      </c>
      <c r="S391" s="208">
        <v>0</v>
      </c>
      <c r="T391" s="209">
        <f>S391*H391</f>
        <v>0</v>
      </c>
      <c r="U391" s="34"/>
      <c r="V391" s="34"/>
      <c r="W391" s="34"/>
      <c r="X391" s="34"/>
      <c r="Y391" s="34"/>
      <c r="Z391" s="34"/>
      <c r="AA391" s="34"/>
      <c r="AB391" s="34"/>
      <c r="AC391" s="34"/>
      <c r="AD391" s="34"/>
      <c r="AE391" s="34"/>
      <c r="AR391" s="210" t="s">
        <v>134</v>
      </c>
      <c r="AT391" s="210" t="s">
        <v>129</v>
      </c>
      <c r="AU391" s="210" t="s">
        <v>88</v>
      </c>
      <c r="AY391" s="17" t="s">
        <v>127</v>
      </c>
      <c r="BE391" s="211">
        <f>IF(N391="základní",J391,0)</f>
        <v>0</v>
      </c>
      <c r="BF391" s="211">
        <f>IF(N391="snížená",J391,0)</f>
        <v>0</v>
      </c>
      <c r="BG391" s="211">
        <f>IF(N391="zákl. přenesená",J391,0)</f>
        <v>0</v>
      </c>
      <c r="BH391" s="211">
        <f>IF(N391="sníž. přenesená",J391,0)</f>
        <v>0</v>
      </c>
      <c r="BI391" s="211">
        <f>IF(N391="nulová",J391,0)</f>
        <v>0</v>
      </c>
      <c r="BJ391" s="17" t="s">
        <v>86</v>
      </c>
      <c r="BK391" s="211">
        <f>ROUND(I391*H391,2)</f>
        <v>0</v>
      </c>
      <c r="BL391" s="17" t="s">
        <v>134</v>
      </c>
      <c r="BM391" s="210" t="s">
        <v>519</v>
      </c>
    </row>
    <row r="392" spans="1:47" s="2" customFormat="1" ht="11.25">
      <c r="A392" s="34"/>
      <c r="B392" s="35"/>
      <c r="C392" s="36"/>
      <c r="D392" s="212" t="s">
        <v>136</v>
      </c>
      <c r="E392" s="36"/>
      <c r="F392" s="213" t="s">
        <v>520</v>
      </c>
      <c r="G392" s="36"/>
      <c r="H392" s="36"/>
      <c r="I392" s="111"/>
      <c r="J392" s="36"/>
      <c r="K392" s="36"/>
      <c r="L392" s="39"/>
      <c r="M392" s="214"/>
      <c r="N392" s="215"/>
      <c r="O392" s="71"/>
      <c r="P392" s="71"/>
      <c r="Q392" s="71"/>
      <c r="R392" s="71"/>
      <c r="S392" s="71"/>
      <c r="T392" s="72"/>
      <c r="U392" s="34"/>
      <c r="V392" s="34"/>
      <c r="W392" s="34"/>
      <c r="X392" s="34"/>
      <c r="Y392" s="34"/>
      <c r="Z392" s="34"/>
      <c r="AA392" s="34"/>
      <c r="AB392" s="34"/>
      <c r="AC392" s="34"/>
      <c r="AD392" s="34"/>
      <c r="AE392" s="34"/>
      <c r="AT392" s="17" t="s">
        <v>136</v>
      </c>
      <c r="AU392" s="17" t="s">
        <v>88</v>
      </c>
    </row>
    <row r="393" spans="1:47" s="2" customFormat="1" ht="19.5">
      <c r="A393" s="34"/>
      <c r="B393" s="35"/>
      <c r="C393" s="36"/>
      <c r="D393" s="212" t="s">
        <v>305</v>
      </c>
      <c r="E393" s="36"/>
      <c r="F393" s="216" t="s">
        <v>521</v>
      </c>
      <c r="G393" s="36"/>
      <c r="H393" s="36"/>
      <c r="I393" s="111"/>
      <c r="J393" s="36"/>
      <c r="K393" s="36"/>
      <c r="L393" s="39"/>
      <c r="M393" s="214"/>
      <c r="N393" s="215"/>
      <c r="O393" s="71"/>
      <c r="P393" s="71"/>
      <c r="Q393" s="71"/>
      <c r="R393" s="71"/>
      <c r="S393" s="71"/>
      <c r="T393" s="72"/>
      <c r="U393" s="34"/>
      <c r="V393" s="34"/>
      <c r="W393" s="34"/>
      <c r="X393" s="34"/>
      <c r="Y393" s="34"/>
      <c r="Z393" s="34"/>
      <c r="AA393" s="34"/>
      <c r="AB393" s="34"/>
      <c r="AC393" s="34"/>
      <c r="AD393" s="34"/>
      <c r="AE393" s="34"/>
      <c r="AT393" s="17" t="s">
        <v>305</v>
      </c>
      <c r="AU393" s="17" t="s">
        <v>88</v>
      </c>
    </row>
    <row r="394" spans="2:51" s="15" customFormat="1" ht="11.25">
      <c r="B394" s="239"/>
      <c r="C394" s="240"/>
      <c r="D394" s="212" t="s">
        <v>140</v>
      </c>
      <c r="E394" s="241" t="s">
        <v>1</v>
      </c>
      <c r="F394" s="242" t="s">
        <v>155</v>
      </c>
      <c r="G394" s="240"/>
      <c r="H394" s="241" t="s">
        <v>1</v>
      </c>
      <c r="I394" s="243"/>
      <c r="J394" s="240"/>
      <c r="K394" s="240"/>
      <c r="L394" s="244"/>
      <c r="M394" s="245"/>
      <c r="N394" s="246"/>
      <c r="O394" s="246"/>
      <c r="P394" s="246"/>
      <c r="Q394" s="246"/>
      <c r="R394" s="246"/>
      <c r="S394" s="246"/>
      <c r="T394" s="247"/>
      <c r="AT394" s="248" t="s">
        <v>140</v>
      </c>
      <c r="AU394" s="248" t="s">
        <v>88</v>
      </c>
      <c r="AV394" s="15" t="s">
        <v>86</v>
      </c>
      <c r="AW394" s="15" t="s">
        <v>34</v>
      </c>
      <c r="AX394" s="15" t="s">
        <v>78</v>
      </c>
      <c r="AY394" s="248" t="s">
        <v>127</v>
      </c>
    </row>
    <row r="395" spans="2:51" s="13" customFormat="1" ht="11.25">
      <c r="B395" s="217"/>
      <c r="C395" s="218"/>
      <c r="D395" s="212" t="s">
        <v>140</v>
      </c>
      <c r="E395" s="219" t="s">
        <v>1</v>
      </c>
      <c r="F395" s="220" t="s">
        <v>149</v>
      </c>
      <c r="G395" s="218"/>
      <c r="H395" s="221">
        <v>3</v>
      </c>
      <c r="I395" s="222"/>
      <c r="J395" s="218"/>
      <c r="K395" s="218"/>
      <c r="L395" s="223"/>
      <c r="M395" s="224"/>
      <c r="N395" s="225"/>
      <c r="O395" s="225"/>
      <c r="P395" s="225"/>
      <c r="Q395" s="225"/>
      <c r="R395" s="225"/>
      <c r="S395" s="225"/>
      <c r="T395" s="226"/>
      <c r="AT395" s="227" t="s">
        <v>140</v>
      </c>
      <c r="AU395" s="227" t="s">
        <v>88</v>
      </c>
      <c r="AV395" s="13" t="s">
        <v>88</v>
      </c>
      <c r="AW395" s="13" t="s">
        <v>34</v>
      </c>
      <c r="AX395" s="13" t="s">
        <v>78</v>
      </c>
      <c r="AY395" s="227" t="s">
        <v>127</v>
      </c>
    </row>
    <row r="396" spans="2:63" s="12" customFormat="1" ht="22.9" customHeight="1">
      <c r="B396" s="183"/>
      <c r="C396" s="184"/>
      <c r="D396" s="185" t="s">
        <v>77</v>
      </c>
      <c r="E396" s="197" t="s">
        <v>189</v>
      </c>
      <c r="F396" s="197" t="s">
        <v>522</v>
      </c>
      <c r="G396" s="184"/>
      <c r="H396" s="184"/>
      <c r="I396" s="187"/>
      <c r="J396" s="198">
        <f>BK396</f>
        <v>0</v>
      </c>
      <c r="K396" s="184"/>
      <c r="L396" s="189"/>
      <c r="M396" s="190"/>
      <c r="N396" s="191"/>
      <c r="O396" s="191"/>
      <c r="P396" s="192">
        <f>P397+SUM(P398:P484)</f>
        <v>0</v>
      </c>
      <c r="Q396" s="191"/>
      <c r="R396" s="192">
        <f>R397+SUM(R398:R484)</f>
        <v>72.9323548</v>
      </c>
      <c r="S396" s="191"/>
      <c r="T396" s="193">
        <f>T397+SUM(T398:T484)</f>
        <v>564.56882</v>
      </c>
      <c r="AR396" s="194" t="s">
        <v>86</v>
      </c>
      <c r="AT396" s="195" t="s">
        <v>77</v>
      </c>
      <c r="AU396" s="195" t="s">
        <v>86</v>
      </c>
      <c r="AY396" s="194" t="s">
        <v>127</v>
      </c>
      <c r="BK396" s="196">
        <f>BK397+SUM(BK398:BK484)</f>
        <v>0</v>
      </c>
    </row>
    <row r="397" spans="1:65" s="2" customFormat="1" ht="24" customHeight="1">
      <c r="A397" s="34"/>
      <c r="B397" s="35"/>
      <c r="C397" s="199" t="s">
        <v>523</v>
      </c>
      <c r="D397" s="199" t="s">
        <v>129</v>
      </c>
      <c r="E397" s="200" t="s">
        <v>524</v>
      </c>
      <c r="F397" s="201" t="s">
        <v>525</v>
      </c>
      <c r="G397" s="202" t="s">
        <v>301</v>
      </c>
      <c r="H397" s="203">
        <v>7</v>
      </c>
      <c r="I397" s="204"/>
      <c r="J397" s="205">
        <f>ROUND(I397*H397,2)</f>
        <v>0</v>
      </c>
      <c r="K397" s="201" t="s">
        <v>133</v>
      </c>
      <c r="L397" s="39"/>
      <c r="M397" s="206" t="s">
        <v>1</v>
      </c>
      <c r="N397" s="207" t="s">
        <v>43</v>
      </c>
      <c r="O397" s="71"/>
      <c r="P397" s="208">
        <f>O397*H397</f>
        <v>0</v>
      </c>
      <c r="Q397" s="208">
        <v>0.0007</v>
      </c>
      <c r="R397" s="208">
        <f>Q397*H397</f>
        <v>0.0049</v>
      </c>
      <c r="S397" s="208">
        <v>0</v>
      </c>
      <c r="T397" s="209">
        <f>S397*H397</f>
        <v>0</v>
      </c>
      <c r="U397" s="34"/>
      <c r="V397" s="34"/>
      <c r="W397" s="34"/>
      <c r="X397" s="34"/>
      <c r="Y397" s="34"/>
      <c r="Z397" s="34"/>
      <c r="AA397" s="34"/>
      <c r="AB397" s="34"/>
      <c r="AC397" s="34"/>
      <c r="AD397" s="34"/>
      <c r="AE397" s="34"/>
      <c r="AR397" s="210" t="s">
        <v>134</v>
      </c>
      <c r="AT397" s="210" t="s">
        <v>129</v>
      </c>
      <c r="AU397" s="210" t="s">
        <v>88</v>
      </c>
      <c r="AY397" s="17" t="s">
        <v>127</v>
      </c>
      <c r="BE397" s="211">
        <f>IF(N397="základní",J397,0)</f>
        <v>0</v>
      </c>
      <c r="BF397" s="211">
        <f>IF(N397="snížená",J397,0)</f>
        <v>0</v>
      </c>
      <c r="BG397" s="211">
        <f>IF(N397="zákl. přenesená",J397,0)</f>
        <v>0</v>
      </c>
      <c r="BH397" s="211">
        <f>IF(N397="sníž. přenesená",J397,0)</f>
        <v>0</v>
      </c>
      <c r="BI397" s="211">
        <f>IF(N397="nulová",J397,0)</f>
        <v>0</v>
      </c>
      <c r="BJ397" s="17" t="s">
        <v>86</v>
      </c>
      <c r="BK397" s="211">
        <f>ROUND(I397*H397,2)</f>
        <v>0</v>
      </c>
      <c r="BL397" s="17" t="s">
        <v>134</v>
      </c>
      <c r="BM397" s="210" t="s">
        <v>526</v>
      </c>
    </row>
    <row r="398" spans="1:47" s="2" customFormat="1" ht="19.5">
      <c r="A398" s="34"/>
      <c r="B398" s="35"/>
      <c r="C398" s="36"/>
      <c r="D398" s="212" t="s">
        <v>136</v>
      </c>
      <c r="E398" s="36"/>
      <c r="F398" s="213" t="s">
        <v>527</v>
      </c>
      <c r="G398" s="36"/>
      <c r="H398" s="36"/>
      <c r="I398" s="111"/>
      <c r="J398" s="36"/>
      <c r="K398" s="36"/>
      <c r="L398" s="39"/>
      <c r="M398" s="214"/>
      <c r="N398" s="215"/>
      <c r="O398" s="71"/>
      <c r="P398" s="71"/>
      <c r="Q398" s="71"/>
      <c r="R398" s="71"/>
      <c r="S398" s="71"/>
      <c r="T398" s="72"/>
      <c r="U398" s="34"/>
      <c r="V398" s="34"/>
      <c r="W398" s="34"/>
      <c r="X398" s="34"/>
      <c r="Y398" s="34"/>
      <c r="Z398" s="34"/>
      <c r="AA398" s="34"/>
      <c r="AB398" s="34"/>
      <c r="AC398" s="34"/>
      <c r="AD398" s="34"/>
      <c r="AE398" s="34"/>
      <c r="AT398" s="17" t="s">
        <v>136</v>
      </c>
      <c r="AU398" s="17" t="s">
        <v>88</v>
      </c>
    </row>
    <row r="399" spans="1:47" s="2" customFormat="1" ht="146.25">
      <c r="A399" s="34"/>
      <c r="B399" s="35"/>
      <c r="C399" s="36"/>
      <c r="D399" s="212" t="s">
        <v>138</v>
      </c>
      <c r="E399" s="36"/>
      <c r="F399" s="216" t="s">
        <v>528</v>
      </c>
      <c r="G399" s="36"/>
      <c r="H399" s="36"/>
      <c r="I399" s="111"/>
      <c r="J399" s="36"/>
      <c r="K399" s="36"/>
      <c r="L399" s="39"/>
      <c r="M399" s="214"/>
      <c r="N399" s="215"/>
      <c r="O399" s="71"/>
      <c r="P399" s="71"/>
      <c r="Q399" s="71"/>
      <c r="R399" s="71"/>
      <c r="S399" s="71"/>
      <c r="T399" s="72"/>
      <c r="U399" s="34"/>
      <c r="V399" s="34"/>
      <c r="W399" s="34"/>
      <c r="X399" s="34"/>
      <c r="Y399" s="34"/>
      <c r="Z399" s="34"/>
      <c r="AA399" s="34"/>
      <c r="AB399" s="34"/>
      <c r="AC399" s="34"/>
      <c r="AD399" s="34"/>
      <c r="AE399" s="34"/>
      <c r="AT399" s="17" t="s">
        <v>138</v>
      </c>
      <c r="AU399" s="17" t="s">
        <v>88</v>
      </c>
    </row>
    <row r="400" spans="2:51" s="13" customFormat="1" ht="11.25">
      <c r="B400" s="217"/>
      <c r="C400" s="218"/>
      <c r="D400" s="212" t="s">
        <v>140</v>
      </c>
      <c r="E400" s="219" t="s">
        <v>1</v>
      </c>
      <c r="F400" s="220" t="s">
        <v>175</v>
      </c>
      <c r="G400" s="218"/>
      <c r="H400" s="221">
        <v>7</v>
      </c>
      <c r="I400" s="222"/>
      <c r="J400" s="218"/>
      <c r="K400" s="218"/>
      <c r="L400" s="223"/>
      <c r="M400" s="224"/>
      <c r="N400" s="225"/>
      <c r="O400" s="225"/>
      <c r="P400" s="225"/>
      <c r="Q400" s="225"/>
      <c r="R400" s="225"/>
      <c r="S400" s="225"/>
      <c r="T400" s="226"/>
      <c r="AT400" s="227" t="s">
        <v>140</v>
      </c>
      <c r="AU400" s="227" t="s">
        <v>88</v>
      </c>
      <c r="AV400" s="13" t="s">
        <v>88</v>
      </c>
      <c r="AW400" s="13" t="s">
        <v>34</v>
      </c>
      <c r="AX400" s="13" t="s">
        <v>86</v>
      </c>
      <c r="AY400" s="227" t="s">
        <v>127</v>
      </c>
    </row>
    <row r="401" spans="1:65" s="2" customFormat="1" ht="24" customHeight="1">
      <c r="A401" s="34"/>
      <c r="B401" s="35"/>
      <c r="C401" s="250" t="s">
        <v>529</v>
      </c>
      <c r="D401" s="250" t="s">
        <v>238</v>
      </c>
      <c r="E401" s="251" t="s">
        <v>530</v>
      </c>
      <c r="F401" s="252" t="s">
        <v>531</v>
      </c>
      <c r="G401" s="253" t="s">
        <v>301</v>
      </c>
      <c r="H401" s="254">
        <v>1</v>
      </c>
      <c r="I401" s="255"/>
      <c r="J401" s="256">
        <f>ROUND(I401*H401,2)</f>
        <v>0</v>
      </c>
      <c r="K401" s="252" t="s">
        <v>133</v>
      </c>
      <c r="L401" s="257"/>
      <c r="M401" s="258" t="s">
        <v>1</v>
      </c>
      <c r="N401" s="259" t="s">
        <v>43</v>
      </c>
      <c r="O401" s="71"/>
      <c r="P401" s="208">
        <f>O401*H401</f>
        <v>0</v>
      </c>
      <c r="Q401" s="208">
        <v>0.0026</v>
      </c>
      <c r="R401" s="208">
        <f>Q401*H401</f>
        <v>0.0026</v>
      </c>
      <c r="S401" s="208">
        <v>0</v>
      </c>
      <c r="T401" s="209">
        <f>S401*H401</f>
        <v>0</v>
      </c>
      <c r="U401" s="34"/>
      <c r="V401" s="34"/>
      <c r="W401" s="34"/>
      <c r="X401" s="34"/>
      <c r="Y401" s="34"/>
      <c r="Z401" s="34"/>
      <c r="AA401" s="34"/>
      <c r="AB401" s="34"/>
      <c r="AC401" s="34"/>
      <c r="AD401" s="34"/>
      <c r="AE401" s="34"/>
      <c r="AR401" s="210" t="s">
        <v>182</v>
      </c>
      <c r="AT401" s="210" t="s">
        <v>238</v>
      </c>
      <c r="AU401" s="210" t="s">
        <v>88</v>
      </c>
      <c r="AY401" s="17" t="s">
        <v>127</v>
      </c>
      <c r="BE401" s="211">
        <f>IF(N401="základní",J401,0)</f>
        <v>0</v>
      </c>
      <c r="BF401" s="211">
        <f>IF(N401="snížená",J401,0)</f>
        <v>0</v>
      </c>
      <c r="BG401" s="211">
        <f>IF(N401="zákl. přenesená",J401,0)</f>
        <v>0</v>
      </c>
      <c r="BH401" s="211">
        <f>IF(N401="sníž. přenesená",J401,0)</f>
        <v>0</v>
      </c>
      <c r="BI401" s="211">
        <f>IF(N401="nulová",J401,0)</f>
        <v>0</v>
      </c>
      <c r="BJ401" s="17" t="s">
        <v>86</v>
      </c>
      <c r="BK401" s="211">
        <f>ROUND(I401*H401,2)</f>
        <v>0</v>
      </c>
      <c r="BL401" s="17" t="s">
        <v>134</v>
      </c>
      <c r="BM401" s="210" t="s">
        <v>532</v>
      </c>
    </row>
    <row r="402" spans="1:47" s="2" customFormat="1" ht="19.5">
      <c r="A402" s="34"/>
      <c r="B402" s="35"/>
      <c r="C402" s="36"/>
      <c r="D402" s="212" t="s">
        <v>136</v>
      </c>
      <c r="E402" s="36"/>
      <c r="F402" s="213" t="s">
        <v>531</v>
      </c>
      <c r="G402" s="36"/>
      <c r="H402" s="36"/>
      <c r="I402" s="111"/>
      <c r="J402" s="36"/>
      <c r="K402" s="36"/>
      <c r="L402" s="39"/>
      <c r="M402" s="214"/>
      <c r="N402" s="215"/>
      <c r="O402" s="71"/>
      <c r="P402" s="71"/>
      <c r="Q402" s="71"/>
      <c r="R402" s="71"/>
      <c r="S402" s="71"/>
      <c r="T402" s="72"/>
      <c r="U402" s="34"/>
      <c r="V402" s="34"/>
      <c r="W402" s="34"/>
      <c r="X402" s="34"/>
      <c r="Y402" s="34"/>
      <c r="Z402" s="34"/>
      <c r="AA402" s="34"/>
      <c r="AB402" s="34"/>
      <c r="AC402" s="34"/>
      <c r="AD402" s="34"/>
      <c r="AE402" s="34"/>
      <c r="AT402" s="17" t="s">
        <v>136</v>
      </c>
      <c r="AU402" s="17" t="s">
        <v>88</v>
      </c>
    </row>
    <row r="403" spans="2:51" s="13" customFormat="1" ht="11.25">
      <c r="B403" s="217"/>
      <c r="C403" s="218"/>
      <c r="D403" s="212" t="s">
        <v>140</v>
      </c>
      <c r="E403" s="219" t="s">
        <v>1</v>
      </c>
      <c r="F403" s="220" t="s">
        <v>533</v>
      </c>
      <c r="G403" s="218"/>
      <c r="H403" s="221">
        <v>1</v>
      </c>
      <c r="I403" s="222"/>
      <c r="J403" s="218"/>
      <c r="K403" s="218"/>
      <c r="L403" s="223"/>
      <c r="M403" s="224"/>
      <c r="N403" s="225"/>
      <c r="O403" s="225"/>
      <c r="P403" s="225"/>
      <c r="Q403" s="225"/>
      <c r="R403" s="225"/>
      <c r="S403" s="225"/>
      <c r="T403" s="226"/>
      <c r="AT403" s="227" t="s">
        <v>140</v>
      </c>
      <c r="AU403" s="227" t="s">
        <v>88</v>
      </c>
      <c r="AV403" s="13" t="s">
        <v>88</v>
      </c>
      <c r="AW403" s="13" t="s">
        <v>34</v>
      </c>
      <c r="AX403" s="13" t="s">
        <v>86</v>
      </c>
      <c r="AY403" s="227" t="s">
        <v>127</v>
      </c>
    </row>
    <row r="404" spans="1:65" s="2" customFormat="1" ht="24" customHeight="1">
      <c r="A404" s="34"/>
      <c r="B404" s="35"/>
      <c r="C404" s="250" t="s">
        <v>534</v>
      </c>
      <c r="D404" s="250" t="s">
        <v>238</v>
      </c>
      <c r="E404" s="251" t="s">
        <v>535</v>
      </c>
      <c r="F404" s="252" t="s">
        <v>536</v>
      </c>
      <c r="G404" s="253" t="s">
        <v>301</v>
      </c>
      <c r="H404" s="254">
        <v>2</v>
      </c>
      <c r="I404" s="255"/>
      <c r="J404" s="256">
        <f>ROUND(I404*H404,2)</f>
        <v>0</v>
      </c>
      <c r="K404" s="252" t="s">
        <v>133</v>
      </c>
      <c r="L404" s="257"/>
      <c r="M404" s="258" t="s">
        <v>1</v>
      </c>
      <c r="N404" s="259" t="s">
        <v>43</v>
      </c>
      <c r="O404" s="71"/>
      <c r="P404" s="208">
        <f>O404*H404</f>
        <v>0</v>
      </c>
      <c r="Q404" s="208">
        <v>0.0013</v>
      </c>
      <c r="R404" s="208">
        <f>Q404*H404</f>
        <v>0.0026</v>
      </c>
      <c r="S404" s="208">
        <v>0</v>
      </c>
      <c r="T404" s="209">
        <f>S404*H404</f>
        <v>0</v>
      </c>
      <c r="U404" s="34"/>
      <c r="V404" s="34"/>
      <c r="W404" s="34"/>
      <c r="X404" s="34"/>
      <c r="Y404" s="34"/>
      <c r="Z404" s="34"/>
      <c r="AA404" s="34"/>
      <c r="AB404" s="34"/>
      <c r="AC404" s="34"/>
      <c r="AD404" s="34"/>
      <c r="AE404" s="34"/>
      <c r="AR404" s="210" t="s">
        <v>182</v>
      </c>
      <c r="AT404" s="210" t="s">
        <v>238</v>
      </c>
      <c r="AU404" s="210" t="s">
        <v>88</v>
      </c>
      <c r="AY404" s="17" t="s">
        <v>127</v>
      </c>
      <c r="BE404" s="211">
        <f>IF(N404="základní",J404,0)</f>
        <v>0</v>
      </c>
      <c r="BF404" s="211">
        <f>IF(N404="snížená",J404,0)</f>
        <v>0</v>
      </c>
      <c r="BG404" s="211">
        <f>IF(N404="zákl. přenesená",J404,0)</f>
        <v>0</v>
      </c>
      <c r="BH404" s="211">
        <f>IF(N404="sníž. přenesená",J404,0)</f>
        <v>0</v>
      </c>
      <c r="BI404" s="211">
        <f>IF(N404="nulová",J404,0)</f>
        <v>0</v>
      </c>
      <c r="BJ404" s="17" t="s">
        <v>86</v>
      </c>
      <c r="BK404" s="211">
        <f>ROUND(I404*H404,2)</f>
        <v>0</v>
      </c>
      <c r="BL404" s="17" t="s">
        <v>134</v>
      </c>
      <c r="BM404" s="210" t="s">
        <v>537</v>
      </c>
    </row>
    <row r="405" spans="1:47" s="2" customFormat="1" ht="11.25">
      <c r="A405" s="34"/>
      <c r="B405" s="35"/>
      <c r="C405" s="36"/>
      <c r="D405" s="212" t="s">
        <v>136</v>
      </c>
      <c r="E405" s="36"/>
      <c r="F405" s="213" t="s">
        <v>536</v>
      </c>
      <c r="G405" s="36"/>
      <c r="H405" s="36"/>
      <c r="I405" s="111"/>
      <c r="J405" s="36"/>
      <c r="K405" s="36"/>
      <c r="L405" s="39"/>
      <c r="M405" s="214"/>
      <c r="N405" s="215"/>
      <c r="O405" s="71"/>
      <c r="P405" s="71"/>
      <c r="Q405" s="71"/>
      <c r="R405" s="71"/>
      <c r="S405" s="71"/>
      <c r="T405" s="72"/>
      <c r="U405" s="34"/>
      <c r="V405" s="34"/>
      <c r="W405" s="34"/>
      <c r="X405" s="34"/>
      <c r="Y405" s="34"/>
      <c r="Z405" s="34"/>
      <c r="AA405" s="34"/>
      <c r="AB405" s="34"/>
      <c r="AC405" s="34"/>
      <c r="AD405" s="34"/>
      <c r="AE405" s="34"/>
      <c r="AT405" s="17" t="s">
        <v>136</v>
      </c>
      <c r="AU405" s="17" t="s">
        <v>88</v>
      </c>
    </row>
    <row r="406" spans="2:51" s="13" customFormat="1" ht="11.25">
      <c r="B406" s="217"/>
      <c r="C406" s="218"/>
      <c r="D406" s="212" t="s">
        <v>140</v>
      </c>
      <c r="E406" s="219" t="s">
        <v>1</v>
      </c>
      <c r="F406" s="220" t="s">
        <v>538</v>
      </c>
      <c r="G406" s="218"/>
      <c r="H406" s="221">
        <v>1</v>
      </c>
      <c r="I406" s="222"/>
      <c r="J406" s="218"/>
      <c r="K406" s="218"/>
      <c r="L406" s="223"/>
      <c r="M406" s="224"/>
      <c r="N406" s="225"/>
      <c r="O406" s="225"/>
      <c r="P406" s="225"/>
      <c r="Q406" s="225"/>
      <c r="R406" s="225"/>
      <c r="S406" s="225"/>
      <c r="T406" s="226"/>
      <c r="AT406" s="227" t="s">
        <v>140</v>
      </c>
      <c r="AU406" s="227" t="s">
        <v>88</v>
      </c>
      <c r="AV406" s="13" t="s">
        <v>88</v>
      </c>
      <c r="AW406" s="13" t="s">
        <v>34</v>
      </c>
      <c r="AX406" s="13" t="s">
        <v>78</v>
      </c>
      <c r="AY406" s="227" t="s">
        <v>127</v>
      </c>
    </row>
    <row r="407" spans="2:51" s="13" customFormat="1" ht="11.25">
      <c r="B407" s="217"/>
      <c r="C407" s="218"/>
      <c r="D407" s="212" t="s">
        <v>140</v>
      </c>
      <c r="E407" s="219" t="s">
        <v>1</v>
      </c>
      <c r="F407" s="220" t="s">
        <v>539</v>
      </c>
      <c r="G407" s="218"/>
      <c r="H407" s="221">
        <v>1</v>
      </c>
      <c r="I407" s="222"/>
      <c r="J407" s="218"/>
      <c r="K407" s="218"/>
      <c r="L407" s="223"/>
      <c r="M407" s="224"/>
      <c r="N407" s="225"/>
      <c r="O407" s="225"/>
      <c r="P407" s="225"/>
      <c r="Q407" s="225"/>
      <c r="R407" s="225"/>
      <c r="S407" s="225"/>
      <c r="T407" s="226"/>
      <c r="AT407" s="227" t="s">
        <v>140</v>
      </c>
      <c r="AU407" s="227" t="s">
        <v>88</v>
      </c>
      <c r="AV407" s="13" t="s">
        <v>88</v>
      </c>
      <c r="AW407" s="13" t="s">
        <v>34</v>
      </c>
      <c r="AX407" s="13" t="s">
        <v>78</v>
      </c>
      <c r="AY407" s="227" t="s">
        <v>127</v>
      </c>
    </row>
    <row r="408" spans="2:51" s="14" customFormat="1" ht="11.25">
      <c r="B408" s="228"/>
      <c r="C408" s="229"/>
      <c r="D408" s="212" t="s">
        <v>140</v>
      </c>
      <c r="E408" s="230" t="s">
        <v>1</v>
      </c>
      <c r="F408" s="231" t="s">
        <v>143</v>
      </c>
      <c r="G408" s="229"/>
      <c r="H408" s="232">
        <v>2</v>
      </c>
      <c r="I408" s="233"/>
      <c r="J408" s="229"/>
      <c r="K408" s="229"/>
      <c r="L408" s="234"/>
      <c r="M408" s="235"/>
      <c r="N408" s="236"/>
      <c r="O408" s="236"/>
      <c r="P408" s="236"/>
      <c r="Q408" s="236"/>
      <c r="R408" s="236"/>
      <c r="S408" s="236"/>
      <c r="T408" s="237"/>
      <c r="AT408" s="238" t="s">
        <v>140</v>
      </c>
      <c r="AU408" s="238" t="s">
        <v>88</v>
      </c>
      <c r="AV408" s="14" t="s">
        <v>134</v>
      </c>
      <c r="AW408" s="14" t="s">
        <v>34</v>
      </c>
      <c r="AX408" s="14" t="s">
        <v>86</v>
      </c>
      <c r="AY408" s="238" t="s">
        <v>127</v>
      </c>
    </row>
    <row r="409" spans="1:65" s="2" customFormat="1" ht="16.5" customHeight="1">
      <c r="A409" s="34"/>
      <c r="B409" s="35"/>
      <c r="C409" s="250" t="s">
        <v>540</v>
      </c>
      <c r="D409" s="250" t="s">
        <v>238</v>
      </c>
      <c r="E409" s="251" t="s">
        <v>541</v>
      </c>
      <c r="F409" s="252" t="s">
        <v>542</v>
      </c>
      <c r="G409" s="253" t="s">
        <v>301</v>
      </c>
      <c r="H409" s="254">
        <v>2</v>
      </c>
      <c r="I409" s="255"/>
      <c r="J409" s="256">
        <f>ROUND(I409*H409,2)</f>
        <v>0</v>
      </c>
      <c r="K409" s="252" t="s">
        <v>133</v>
      </c>
      <c r="L409" s="257"/>
      <c r="M409" s="258" t="s">
        <v>1</v>
      </c>
      <c r="N409" s="259" t="s">
        <v>43</v>
      </c>
      <c r="O409" s="71"/>
      <c r="P409" s="208">
        <f>O409*H409</f>
        <v>0</v>
      </c>
      <c r="Q409" s="208">
        <v>0.004</v>
      </c>
      <c r="R409" s="208">
        <f>Q409*H409</f>
        <v>0.008</v>
      </c>
      <c r="S409" s="208">
        <v>0</v>
      </c>
      <c r="T409" s="209">
        <f>S409*H409</f>
        <v>0</v>
      </c>
      <c r="U409" s="34"/>
      <c r="V409" s="34"/>
      <c r="W409" s="34"/>
      <c r="X409" s="34"/>
      <c r="Y409" s="34"/>
      <c r="Z409" s="34"/>
      <c r="AA409" s="34"/>
      <c r="AB409" s="34"/>
      <c r="AC409" s="34"/>
      <c r="AD409" s="34"/>
      <c r="AE409" s="34"/>
      <c r="AR409" s="210" t="s">
        <v>182</v>
      </c>
      <c r="AT409" s="210" t="s">
        <v>238</v>
      </c>
      <c r="AU409" s="210" t="s">
        <v>88</v>
      </c>
      <c r="AY409" s="17" t="s">
        <v>127</v>
      </c>
      <c r="BE409" s="211">
        <f>IF(N409="základní",J409,0)</f>
        <v>0</v>
      </c>
      <c r="BF409" s="211">
        <f>IF(N409="snížená",J409,0)</f>
        <v>0</v>
      </c>
      <c r="BG409" s="211">
        <f>IF(N409="zákl. přenesená",J409,0)</f>
        <v>0</v>
      </c>
      <c r="BH409" s="211">
        <f>IF(N409="sníž. přenesená",J409,0)</f>
        <v>0</v>
      </c>
      <c r="BI409" s="211">
        <f>IF(N409="nulová",J409,0)</f>
        <v>0</v>
      </c>
      <c r="BJ409" s="17" t="s">
        <v>86</v>
      </c>
      <c r="BK409" s="211">
        <f>ROUND(I409*H409,2)</f>
        <v>0</v>
      </c>
      <c r="BL409" s="17" t="s">
        <v>134</v>
      </c>
      <c r="BM409" s="210" t="s">
        <v>543</v>
      </c>
    </row>
    <row r="410" spans="1:47" s="2" customFormat="1" ht="11.25">
      <c r="A410" s="34"/>
      <c r="B410" s="35"/>
      <c r="C410" s="36"/>
      <c r="D410" s="212" t="s">
        <v>136</v>
      </c>
      <c r="E410" s="36"/>
      <c r="F410" s="213" t="s">
        <v>542</v>
      </c>
      <c r="G410" s="36"/>
      <c r="H410" s="36"/>
      <c r="I410" s="111"/>
      <c r="J410" s="36"/>
      <c r="K410" s="36"/>
      <c r="L410" s="39"/>
      <c r="M410" s="214"/>
      <c r="N410" s="215"/>
      <c r="O410" s="71"/>
      <c r="P410" s="71"/>
      <c r="Q410" s="71"/>
      <c r="R410" s="71"/>
      <c r="S410" s="71"/>
      <c r="T410" s="72"/>
      <c r="U410" s="34"/>
      <c r="V410" s="34"/>
      <c r="W410" s="34"/>
      <c r="X410" s="34"/>
      <c r="Y410" s="34"/>
      <c r="Z410" s="34"/>
      <c r="AA410" s="34"/>
      <c r="AB410" s="34"/>
      <c r="AC410" s="34"/>
      <c r="AD410" s="34"/>
      <c r="AE410" s="34"/>
      <c r="AT410" s="17" t="s">
        <v>136</v>
      </c>
      <c r="AU410" s="17" t="s">
        <v>88</v>
      </c>
    </row>
    <row r="411" spans="2:51" s="13" customFormat="1" ht="11.25">
      <c r="B411" s="217"/>
      <c r="C411" s="218"/>
      <c r="D411" s="212" t="s">
        <v>140</v>
      </c>
      <c r="E411" s="219" t="s">
        <v>1</v>
      </c>
      <c r="F411" s="220" t="s">
        <v>544</v>
      </c>
      <c r="G411" s="218"/>
      <c r="H411" s="221">
        <v>2</v>
      </c>
      <c r="I411" s="222"/>
      <c r="J411" s="218"/>
      <c r="K411" s="218"/>
      <c r="L411" s="223"/>
      <c r="M411" s="224"/>
      <c r="N411" s="225"/>
      <c r="O411" s="225"/>
      <c r="P411" s="225"/>
      <c r="Q411" s="225"/>
      <c r="R411" s="225"/>
      <c r="S411" s="225"/>
      <c r="T411" s="226"/>
      <c r="AT411" s="227" t="s">
        <v>140</v>
      </c>
      <c r="AU411" s="227" t="s">
        <v>88</v>
      </c>
      <c r="AV411" s="13" t="s">
        <v>88</v>
      </c>
      <c r="AW411" s="13" t="s">
        <v>34</v>
      </c>
      <c r="AX411" s="13" t="s">
        <v>86</v>
      </c>
      <c r="AY411" s="227" t="s">
        <v>127</v>
      </c>
    </row>
    <row r="412" spans="1:65" s="2" customFormat="1" ht="16.5" customHeight="1">
      <c r="A412" s="34"/>
      <c r="B412" s="35"/>
      <c r="C412" s="250" t="s">
        <v>545</v>
      </c>
      <c r="D412" s="250" t="s">
        <v>238</v>
      </c>
      <c r="E412" s="251" t="s">
        <v>546</v>
      </c>
      <c r="F412" s="252" t="s">
        <v>547</v>
      </c>
      <c r="G412" s="253" t="s">
        <v>301</v>
      </c>
      <c r="H412" s="254">
        <v>1</v>
      </c>
      <c r="I412" s="255"/>
      <c r="J412" s="256">
        <f>ROUND(I412*H412,2)</f>
        <v>0</v>
      </c>
      <c r="K412" s="252" t="s">
        <v>133</v>
      </c>
      <c r="L412" s="257"/>
      <c r="M412" s="258" t="s">
        <v>1</v>
      </c>
      <c r="N412" s="259" t="s">
        <v>43</v>
      </c>
      <c r="O412" s="71"/>
      <c r="P412" s="208">
        <f>O412*H412</f>
        <v>0</v>
      </c>
      <c r="Q412" s="208">
        <v>0.0025</v>
      </c>
      <c r="R412" s="208">
        <f>Q412*H412</f>
        <v>0.0025</v>
      </c>
      <c r="S412" s="208">
        <v>0</v>
      </c>
      <c r="T412" s="209">
        <f>S412*H412</f>
        <v>0</v>
      </c>
      <c r="U412" s="34"/>
      <c r="V412" s="34"/>
      <c r="W412" s="34"/>
      <c r="X412" s="34"/>
      <c r="Y412" s="34"/>
      <c r="Z412" s="34"/>
      <c r="AA412" s="34"/>
      <c r="AB412" s="34"/>
      <c r="AC412" s="34"/>
      <c r="AD412" s="34"/>
      <c r="AE412" s="34"/>
      <c r="AR412" s="210" t="s">
        <v>182</v>
      </c>
      <c r="AT412" s="210" t="s">
        <v>238</v>
      </c>
      <c r="AU412" s="210" t="s">
        <v>88</v>
      </c>
      <c r="AY412" s="17" t="s">
        <v>127</v>
      </c>
      <c r="BE412" s="211">
        <f>IF(N412="základní",J412,0)</f>
        <v>0</v>
      </c>
      <c r="BF412" s="211">
        <f>IF(N412="snížená",J412,0)</f>
        <v>0</v>
      </c>
      <c r="BG412" s="211">
        <f>IF(N412="zákl. přenesená",J412,0)</f>
        <v>0</v>
      </c>
      <c r="BH412" s="211">
        <f>IF(N412="sníž. přenesená",J412,0)</f>
        <v>0</v>
      </c>
      <c r="BI412" s="211">
        <f>IF(N412="nulová",J412,0)</f>
        <v>0</v>
      </c>
      <c r="BJ412" s="17" t="s">
        <v>86</v>
      </c>
      <c r="BK412" s="211">
        <f>ROUND(I412*H412,2)</f>
        <v>0</v>
      </c>
      <c r="BL412" s="17" t="s">
        <v>134</v>
      </c>
      <c r="BM412" s="210" t="s">
        <v>548</v>
      </c>
    </row>
    <row r="413" spans="1:47" s="2" customFormat="1" ht="11.25">
      <c r="A413" s="34"/>
      <c r="B413" s="35"/>
      <c r="C413" s="36"/>
      <c r="D413" s="212" t="s">
        <v>136</v>
      </c>
      <c r="E413" s="36"/>
      <c r="F413" s="213" t="s">
        <v>547</v>
      </c>
      <c r="G413" s="36"/>
      <c r="H413" s="36"/>
      <c r="I413" s="111"/>
      <c r="J413" s="36"/>
      <c r="K413" s="36"/>
      <c r="L413" s="39"/>
      <c r="M413" s="214"/>
      <c r="N413" s="215"/>
      <c r="O413" s="71"/>
      <c r="P413" s="71"/>
      <c r="Q413" s="71"/>
      <c r="R413" s="71"/>
      <c r="S413" s="71"/>
      <c r="T413" s="72"/>
      <c r="U413" s="34"/>
      <c r="V413" s="34"/>
      <c r="W413" s="34"/>
      <c r="X413" s="34"/>
      <c r="Y413" s="34"/>
      <c r="Z413" s="34"/>
      <c r="AA413" s="34"/>
      <c r="AB413" s="34"/>
      <c r="AC413" s="34"/>
      <c r="AD413" s="34"/>
      <c r="AE413" s="34"/>
      <c r="AT413" s="17" t="s">
        <v>136</v>
      </c>
      <c r="AU413" s="17" t="s">
        <v>88</v>
      </c>
    </row>
    <row r="414" spans="2:51" s="13" customFormat="1" ht="11.25">
      <c r="B414" s="217"/>
      <c r="C414" s="218"/>
      <c r="D414" s="212" t="s">
        <v>140</v>
      </c>
      <c r="E414" s="219" t="s">
        <v>1</v>
      </c>
      <c r="F414" s="220" t="s">
        <v>549</v>
      </c>
      <c r="G414" s="218"/>
      <c r="H414" s="221">
        <v>1</v>
      </c>
      <c r="I414" s="222"/>
      <c r="J414" s="218"/>
      <c r="K414" s="218"/>
      <c r="L414" s="223"/>
      <c r="M414" s="224"/>
      <c r="N414" s="225"/>
      <c r="O414" s="225"/>
      <c r="P414" s="225"/>
      <c r="Q414" s="225"/>
      <c r="R414" s="225"/>
      <c r="S414" s="225"/>
      <c r="T414" s="226"/>
      <c r="AT414" s="227" t="s">
        <v>140</v>
      </c>
      <c r="AU414" s="227" t="s">
        <v>88</v>
      </c>
      <c r="AV414" s="13" t="s">
        <v>88</v>
      </c>
      <c r="AW414" s="13" t="s">
        <v>34</v>
      </c>
      <c r="AX414" s="13" t="s">
        <v>86</v>
      </c>
      <c r="AY414" s="227" t="s">
        <v>127</v>
      </c>
    </row>
    <row r="415" spans="1:65" s="2" customFormat="1" ht="24" customHeight="1">
      <c r="A415" s="34"/>
      <c r="B415" s="35"/>
      <c r="C415" s="250" t="s">
        <v>550</v>
      </c>
      <c r="D415" s="250" t="s">
        <v>238</v>
      </c>
      <c r="E415" s="251" t="s">
        <v>551</v>
      </c>
      <c r="F415" s="252" t="s">
        <v>552</v>
      </c>
      <c r="G415" s="253" t="s">
        <v>301</v>
      </c>
      <c r="H415" s="254">
        <v>1</v>
      </c>
      <c r="I415" s="255"/>
      <c r="J415" s="256">
        <f>ROUND(I415*H415,2)</f>
        <v>0</v>
      </c>
      <c r="K415" s="252" t="s">
        <v>133</v>
      </c>
      <c r="L415" s="257"/>
      <c r="M415" s="258" t="s">
        <v>1</v>
      </c>
      <c r="N415" s="259" t="s">
        <v>43</v>
      </c>
      <c r="O415" s="71"/>
      <c r="P415" s="208">
        <f>O415*H415</f>
        <v>0</v>
      </c>
      <c r="Q415" s="208">
        <v>0.0025</v>
      </c>
      <c r="R415" s="208">
        <f>Q415*H415</f>
        <v>0.0025</v>
      </c>
      <c r="S415" s="208">
        <v>0</v>
      </c>
      <c r="T415" s="209">
        <f>S415*H415</f>
        <v>0</v>
      </c>
      <c r="U415" s="34"/>
      <c r="V415" s="34"/>
      <c r="W415" s="34"/>
      <c r="X415" s="34"/>
      <c r="Y415" s="34"/>
      <c r="Z415" s="34"/>
      <c r="AA415" s="34"/>
      <c r="AB415" s="34"/>
      <c r="AC415" s="34"/>
      <c r="AD415" s="34"/>
      <c r="AE415" s="34"/>
      <c r="AR415" s="210" t="s">
        <v>182</v>
      </c>
      <c r="AT415" s="210" t="s">
        <v>238</v>
      </c>
      <c r="AU415" s="210" t="s">
        <v>88</v>
      </c>
      <c r="AY415" s="17" t="s">
        <v>127</v>
      </c>
      <c r="BE415" s="211">
        <f>IF(N415="základní",J415,0)</f>
        <v>0</v>
      </c>
      <c r="BF415" s="211">
        <f>IF(N415="snížená",J415,0)</f>
        <v>0</v>
      </c>
      <c r="BG415" s="211">
        <f>IF(N415="zákl. přenesená",J415,0)</f>
        <v>0</v>
      </c>
      <c r="BH415" s="211">
        <f>IF(N415="sníž. přenesená",J415,0)</f>
        <v>0</v>
      </c>
      <c r="BI415" s="211">
        <f>IF(N415="nulová",J415,0)</f>
        <v>0</v>
      </c>
      <c r="BJ415" s="17" t="s">
        <v>86</v>
      </c>
      <c r="BK415" s="211">
        <f>ROUND(I415*H415,2)</f>
        <v>0</v>
      </c>
      <c r="BL415" s="17" t="s">
        <v>134</v>
      </c>
      <c r="BM415" s="210" t="s">
        <v>553</v>
      </c>
    </row>
    <row r="416" spans="1:47" s="2" customFormat="1" ht="11.25">
      <c r="A416" s="34"/>
      <c r="B416" s="35"/>
      <c r="C416" s="36"/>
      <c r="D416" s="212" t="s">
        <v>136</v>
      </c>
      <c r="E416" s="36"/>
      <c r="F416" s="213" t="s">
        <v>552</v>
      </c>
      <c r="G416" s="36"/>
      <c r="H416" s="36"/>
      <c r="I416" s="111"/>
      <c r="J416" s="36"/>
      <c r="K416" s="36"/>
      <c r="L416" s="39"/>
      <c r="M416" s="214"/>
      <c r="N416" s="215"/>
      <c r="O416" s="71"/>
      <c r="P416" s="71"/>
      <c r="Q416" s="71"/>
      <c r="R416" s="71"/>
      <c r="S416" s="71"/>
      <c r="T416" s="72"/>
      <c r="U416" s="34"/>
      <c r="V416" s="34"/>
      <c r="W416" s="34"/>
      <c r="X416" s="34"/>
      <c r="Y416" s="34"/>
      <c r="Z416" s="34"/>
      <c r="AA416" s="34"/>
      <c r="AB416" s="34"/>
      <c r="AC416" s="34"/>
      <c r="AD416" s="34"/>
      <c r="AE416" s="34"/>
      <c r="AT416" s="17" t="s">
        <v>136</v>
      </c>
      <c r="AU416" s="17" t="s">
        <v>88</v>
      </c>
    </row>
    <row r="417" spans="2:51" s="13" customFormat="1" ht="11.25">
      <c r="B417" s="217"/>
      <c r="C417" s="218"/>
      <c r="D417" s="212" t="s">
        <v>140</v>
      </c>
      <c r="E417" s="219" t="s">
        <v>1</v>
      </c>
      <c r="F417" s="220" t="s">
        <v>554</v>
      </c>
      <c r="G417" s="218"/>
      <c r="H417" s="221">
        <v>1</v>
      </c>
      <c r="I417" s="222"/>
      <c r="J417" s="218"/>
      <c r="K417" s="218"/>
      <c r="L417" s="223"/>
      <c r="M417" s="224"/>
      <c r="N417" s="225"/>
      <c r="O417" s="225"/>
      <c r="P417" s="225"/>
      <c r="Q417" s="225"/>
      <c r="R417" s="225"/>
      <c r="S417" s="225"/>
      <c r="T417" s="226"/>
      <c r="AT417" s="227" t="s">
        <v>140</v>
      </c>
      <c r="AU417" s="227" t="s">
        <v>88</v>
      </c>
      <c r="AV417" s="13" t="s">
        <v>88</v>
      </c>
      <c r="AW417" s="13" t="s">
        <v>34</v>
      </c>
      <c r="AX417" s="13" t="s">
        <v>86</v>
      </c>
      <c r="AY417" s="227" t="s">
        <v>127</v>
      </c>
    </row>
    <row r="418" spans="1:65" s="2" customFormat="1" ht="24" customHeight="1">
      <c r="A418" s="34"/>
      <c r="B418" s="35"/>
      <c r="C418" s="199" t="s">
        <v>555</v>
      </c>
      <c r="D418" s="199" t="s">
        <v>129</v>
      </c>
      <c r="E418" s="200" t="s">
        <v>556</v>
      </c>
      <c r="F418" s="201" t="s">
        <v>557</v>
      </c>
      <c r="G418" s="202" t="s">
        <v>301</v>
      </c>
      <c r="H418" s="203">
        <v>5</v>
      </c>
      <c r="I418" s="204"/>
      <c r="J418" s="205">
        <f>ROUND(I418*H418,2)</f>
        <v>0</v>
      </c>
      <c r="K418" s="201" t="s">
        <v>133</v>
      </c>
      <c r="L418" s="39"/>
      <c r="M418" s="206" t="s">
        <v>1</v>
      </c>
      <c r="N418" s="207" t="s">
        <v>43</v>
      </c>
      <c r="O418" s="71"/>
      <c r="P418" s="208">
        <f>O418*H418</f>
        <v>0</v>
      </c>
      <c r="Q418" s="208">
        <v>0.11241</v>
      </c>
      <c r="R418" s="208">
        <f>Q418*H418</f>
        <v>0.5620499999999999</v>
      </c>
      <c r="S418" s="208">
        <v>0</v>
      </c>
      <c r="T418" s="209">
        <f>S418*H418</f>
        <v>0</v>
      </c>
      <c r="U418" s="34"/>
      <c r="V418" s="34"/>
      <c r="W418" s="34"/>
      <c r="X418" s="34"/>
      <c r="Y418" s="34"/>
      <c r="Z418" s="34"/>
      <c r="AA418" s="34"/>
      <c r="AB418" s="34"/>
      <c r="AC418" s="34"/>
      <c r="AD418" s="34"/>
      <c r="AE418" s="34"/>
      <c r="AR418" s="210" t="s">
        <v>134</v>
      </c>
      <c r="AT418" s="210" t="s">
        <v>129</v>
      </c>
      <c r="AU418" s="210" t="s">
        <v>88</v>
      </c>
      <c r="AY418" s="17" t="s">
        <v>127</v>
      </c>
      <c r="BE418" s="211">
        <f>IF(N418="základní",J418,0)</f>
        <v>0</v>
      </c>
      <c r="BF418" s="211">
        <f>IF(N418="snížená",J418,0)</f>
        <v>0</v>
      </c>
      <c r="BG418" s="211">
        <f>IF(N418="zákl. přenesená",J418,0)</f>
        <v>0</v>
      </c>
      <c r="BH418" s="211">
        <f>IF(N418="sníž. přenesená",J418,0)</f>
        <v>0</v>
      </c>
      <c r="BI418" s="211">
        <f>IF(N418="nulová",J418,0)</f>
        <v>0</v>
      </c>
      <c r="BJ418" s="17" t="s">
        <v>86</v>
      </c>
      <c r="BK418" s="211">
        <f>ROUND(I418*H418,2)</f>
        <v>0</v>
      </c>
      <c r="BL418" s="17" t="s">
        <v>134</v>
      </c>
      <c r="BM418" s="210" t="s">
        <v>558</v>
      </c>
    </row>
    <row r="419" spans="1:47" s="2" customFormat="1" ht="19.5">
      <c r="A419" s="34"/>
      <c r="B419" s="35"/>
      <c r="C419" s="36"/>
      <c r="D419" s="212" t="s">
        <v>136</v>
      </c>
      <c r="E419" s="36"/>
      <c r="F419" s="213" t="s">
        <v>559</v>
      </c>
      <c r="G419" s="36"/>
      <c r="H419" s="36"/>
      <c r="I419" s="111"/>
      <c r="J419" s="36"/>
      <c r="K419" s="36"/>
      <c r="L419" s="39"/>
      <c r="M419" s="214"/>
      <c r="N419" s="215"/>
      <c r="O419" s="71"/>
      <c r="P419" s="71"/>
      <c r="Q419" s="71"/>
      <c r="R419" s="71"/>
      <c r="S419" s="71"/>
      <c r="T419" s="72"/>
      <c r="U419" s="34"/>
      <c r="V419" s="34"/>
      <c r="W419" s="34"/>
      <c r="X419" s="34"/>
      <c r="Y419" s="34"/>
      <c r="Z419" s="34"/>
      <c r="AA419" s="34"/>
      <c r="AB419" s="34"/>
      <c r="AC419" s="34"/>
      <c r="AD419" s="34"/>
      <c r="AE419" s="34"/>
      <c r="AT419" s="17" t="s">
        <v>136</v>
      </c>
      <c r="AU419" s="17" t="s">
        <v>88</v>
      </c>
    </row>
    <row r="420" spans="1:47" s="2" customFormat="1" ht="87.75">
      <c r="A420" s="34"/>
      <c r="B420" s="35"/>
      <c r="C420" s="36"/>
      <c r="D420" s="212" t="s">
        <v>138</v>
      </c>
      <c r="E420" s="36"/>
      <c r="F420" s="216" t="s">
        <v>560</v>
      </c>
      <c r="G420" s="36"/>
      <c r="H420" s="36"/>
      <c r="I420" s="111"/>
      <c r="J420" s="36"/>
      <c r="K420" s="36"/>
      <c r="L420" s="39"/>
      <c r="M420" s="214"/>
      <c r="N420" s="215"/>
      <c r="O420" s="71"/>
      <c r="P420" s="71"/>
      <c r="Q420" s="71"/>
      <c r="R420" s="71"/>
      <c r="S420" s="71"/>
      <c r="T420" s="72"/>
      <c r="U420" s="34"/>
      <c r="V420" s="34"/>
      <c r="W420" s="34"/>
      <c r="X420" s="34"/>
      <c r="Y420" s="34"/>
      <c r="Z420" s="34"/>
      <c r="AA420" s="34"/>
      <c r="AB420" s="34"/>
      <c r="AC420" s="34"/>
      <c r="AD420" s="34"/>
      <c r="AE420" s="34"/>
      <c r="AT420" s="17" t="s">
        <v>138</v>
      </c>
      <c r="AU420" s="17" t="s">
        <v>88</v>
      </c>
    </row>
    <row r="421" spans="2:51" s="13" customFormat="1" ht="11.25">
      <c r="B421" s="217"/>
      <c r="C421" s="218"/>
      <c r="D421" s="212" t="s">
        <v>140</v>
      </c>
      <c r="E421" s="219" t="s">
        <v>1</v>
      </c>
      <c r="F421" s="220" t="s">
        <v>162</v>
      </c>
      <c r="G421" s="218"/>
      <c r="H421" s="221">
        <v>5</v>
      </c>
      <c r="I421" s="222"/>
      <c r="J421" s="218"/>
      <c r="K421" s="218"/>
      <c r="L421" s="223"/>
      <c r="M421" s="224"/>
      <c r="N421" s="225"/>
      <c r="O421" s="225"/>
      <c r="P421" s="225"/>
      <c r="Q421" s="225"/>
      <c r="R421" s="225"/>
      <c r="S421" s="225"/>
      <c r="T421" s="226"/>
      <c r="AT421" s="227" t="s">
        <v>140</v>
      </c>
      <c r="AU421" s="227" t="s">
        <v>88</v>
      </c>
      <c r="AV421" s="13" t="s">
        <v>88</v>
      </c>
      <c r="AW421" s="13" t="s">
        <v>34</v>
      </c>
      <c r="AX421" s="13" t="s">
        <v>86</v>
      </c>
      <c r="AY421" s="227" t="s">
        <v>127</v>
      </c>
    </row>
    <row r="422" spans="1:65" s="2" customFormat="1" ht="16.5" customHeight="1">
      <c r="A422" s="34"/>
      <c r="B422" s="35"/>
      <c r="C422" s="250" t="s">
        <v>561</v>
      </c>
      <c r="D422" s="250" t="s">
        <v>238</v>
      </c>
      <c r="E422" s="251" t="s">
        <v>562</v>
      </c>
      <c r="F422" s="252" t="s">
        <v>563</v>
      </c>
      <c r="G422" s="253" t="s">
        <v>301</v>
      </c>
      <c r="H422" s="254">
        <v>5</v>
      </c>
      <c r="I422" s="255"/>
      <c r="J422" s="256">
        <f>ROUND(I422*H422,2)</f>
        <v>0</v>
      </c>
      <c r="K422" s="252" t="s">
        <v>133</v>
      </c>
      <c r="L422" s="257"/>
      <c r="M422" s="258" t="s">
        <v>1</v>
      </c>
      <c r="N422" s="259" t="s">
        <v>43</v>
      </c>
      <c r="O422" s="71"/>
      <c r="P422" s="208">
        <f>O422*H422</f>
        <v>0</v>
      </c>
      <c r="Q422" s="208">
        <v>0.0061</v>
      </c>
      <c r="R422" s="208">
        <f>Q422*H422</f>
        <v>0.030500000000000003</v>
      </c>
      <c r="S422" s="208">
        <v>0</v>
      </c>
      <c r="T422" s="209">
        <f>S422*H422</f>
        <v>0</v>
      </c>
      <c r="U422" s="34"/>
      <c r="V422" s="34"/>
      <c r="W422" s="34"/>
      <c r="X422" s="34"/>
      <c r="Y422" s="34"/>
      <c r="Z422" s="34"/>
      <c r="AA422" s="34"/>
      <c r="AB422" s="34"/>
      <c r="AC422" s="34"/>
      <c r="AD422" s="34"/>
      <c r="AE422" s="34"/>
      <c r="AR422" s="210" t="s">
        <v>182</v>
      </c>
      <c r="AT422" s="210" t="s">
        <v>238</v>
      </c>
      <c r="AU422" s="210" t="s">
        <v>88</v>
      </c>
      <c r="AY422" s="17" t="s">
        <v>127</v>
      </c>
      <c r="BE422" s="211">
        <f>IF(N422="základní",J422,0)</f>
        <v>0</v>
      </c>
      <c r="BF422" s="211">
        <f>IF(N422="snížená",J422,0)</f>
        <v>0</v>
      </c>
      <c r="BG422" s="211">
        <f>IF(N422="zákl. přenesená",J422,0)</f>
        <v>0</v>
      </c>
      <c r="BH422" s="211">
        <f>IF(N422="sníž. přenesená",J422,0)</f>
        <v>0</v>
      </c>
      <c r="BI422" s="211">
        <f>IF(N422="nulová",J422,0)</f>
        <v>0</v>
      </c>
      <c r="BJ422" s="17" t="s">
        <v>86</v>
      </c>
      <c r="BK422" s="211">
        <f>ROUND(I422*H422,2)</f>
        <v>0</v>
      </c>
      <c r="BL422" s="17" t="s">
        <v>134</v>
      </c>
      <c r="BM422" s="210" t="s">
        <v>564</v>
      </c>
    </row>
    <row r="423" spans="1:47" s="2" customFormat="1" ht="11.25">
      <c r="A423" s="34"/>
      <c r="B423" s="35"/>
      <c r="C423" s="36"/>
      <c r="D423" s="212" t="s">
        <v>136</v>
      </c>
      <c r="E423" s="36"/>
      <c r="F423" s="213" t="s">
        <v>563</v>
      </c>
      <c r="G423" s="36"/>
      <c r="H423" s="36"/>
      <c r="I423" s="111"/>
      <c r="J423" s="36"/>
      <c r="K423" s="36"/>
      <c r="L423" s="39"/>
      <c r="M423" s="214"/>
      <c r="N423" s="215"/>
      <c r="O423" s="71"/>
      <c r="P423" s="71"/>
      <c r="Q423" s="71"/>
      <c r="R423" s="71"/>
      <c r="S423" s="71"/>
      <c r="T423" s="72"/>
      <c r="U423" s="34"/>
      <c r="V423" s="34"/>
      <c r="W423" s="34"/>
      <c r="X423" s="34"/>
      <c r="Y423" s="34"/>
      <c r="Z423" s="34"/>
      <c r="AA423" s="34"/>
      <c r="AB423" s="34"/>
      <c r="AC423" s="34"/>
      <c r="AD423" s="34"/>
      <c r="AE423" s="34"/>
      <c r="AT423" s="17" t="s">
        <v>136</v>
      </c>
      <c r="AU423" s="17" t="s">
        <v>88</v>
      </c>
    </row>
    <row r="424" spans="2:51" s="13" customFormat="1" ht="11.25">
      <c r="B424" s="217"/>
      <c r="C424" s="218"/>
      <c r="D424" s="212" t="s">
        <v>140</v>
      </c>
      <c r="E424" s="219" t="s">
        <v>1</v>
      </c>
      <c r="F424" s="220" t="s">
        <v>162</v>
      </c>
      <c r="G424" s="218"/>
      <c r="H424" s="221">
        <v>5</v>
      </c>
      <c r="I424" s="222"/>
      <c r="J424" s="218"/>
      <c r="K424" s="218"/>
      <c r="L424" s="223"/>
      <c r="M424" s="224"/>
      <c r="N424" s="225"/>
      <c r="O424" s="225"/>
      <c r="P424" s="225"/>
      <c r="Q424" s="225"/>
      <c r="R424" s="225"/>
      <c r="S424" s="225"/>
      <c r="T424" s="226"/>
      <c r="AT424" s="227" t="s">
        <v>140</v>
      </c>
      <c r="AU424" s="227" t="s">
        <v>88</v>
      </c>
      <c r="AV424" s="13" t="s">
        <v>88</v>
      </c>
      <c r="AW424" s="13" t="s">
        <v>34</v>
      </c>
      <c r="AX424" s="13" t="s">
        <v>86</v>
      </c>
      <c r="AY424" s="227" t="s">
        <v>127</v>
      </c>
    </row>
    <row r="425" spans="1:65" s="2" customFormat="1" ht="24" customHeight="1">
      <c r="A425" s="34"/>
      <c r="B425" s="35"/>
      <c r="C425" s="199" t="s">
        <v>565</v>
      </c>
      <c r="D425" s="199" t="s">
        <v>129</v>
      </c>
      <c r="E425" s="200" t="s">
        <v>566</v>
      </c>
      <c r="F425" s="201" t="s">
        <v>567</v>
      </c>
      <c r="G425" s="202" t="s">
        <v>450</v>
      </c>
      <c r="H425" s="203">
        <v>6.6</v>
      </c>
      <c r="I425" s="204"/>
      <c r="J425" s="205">
        <f>ROUND(I425*H425,2)</f>
        <v>0</v>
      </c>
      <c r="K425" s="201" t="s">
        <v>133</v>
      </c>
      <c r="L425" s="39"/>
      <c r="M425" s="206" t="s">
        <v>1</v>
      </c>
      <c r="N425" s="207" t="s">
        <v>43</v>
      </c>
      <c r="O425" s="71"/>
      <c r="P425" s="208">
        <f>O425*H425</f>
        <v>0</v>
      </c>
      <c r="Q425" s="208">
        <v>8E-05</v>
      </c>
      <c r="R425" s="208">
        <f>Q425*H425</f>
        <v>0.000528</v>
      </c>
      <c r="S425" s="208">
        <v>0</v>
      </c>
      <c r="T425" s="209">
        <f>S425*H425</f>
        <v>0</v>
      </c>
      <c r="U425" s="34"/>
      <c r="V425" s="34"/>
      <c r="W425" s="34"/>
      <c r="X425" s="34"/>
      <c r="Y425" s="34"/>
      <c r="Z425" s="34"/>
      <c r="AA425" s="34"/>
      <c r="AB425" s="34"/>
      <c r="AC425" s="34"/>
      <c r="AD425" s="34"/>
      <c r="AE425" s="34"/>
      <c r="AR425" s="210" t="s">
        <v>134</v>
      </c>
      <c r="AT425" s="210" t="s">
        <v>129</v>
      </c>
      <c r="AU425" s="210" t="s">
        <v>88</v>
      </c>
      <c r="AY425" s="17" t="s">
        <v>127</v>
      </c>
      <c r="BE425" s="211">
        <f>IF(N425="základní",J425,0)</f>
        <v>0</v>
      </c>
      <c r="BF425" s="211">
        <f>IF(N425="snížená",J425,0)</f>
        <v>0</v>
      </c>
      <c r="BG425" s="211">
        <f>IF(N425="zákl. přenesená",J425,0)</f>
        <v>0</v>
      </c>
      <c r="BH425" s="211">
        <f>IF(N425="sníž. přenesená",J425,0)</f>
        <v>0</v>
      </c>
      <c r="BI425" s="211">
        <f>IF(N425="nulová",J425,0)</f>
        <v>0</v>
      </c>
      <c r="BJ425" s="17" t="s">
        <v>86</v>
      </c>
      <c r="BK425" s="211">
        <f>ROUND(I425*H425,2)</f>
        <v>0</v>
      </c>
      <c r="BL425" s="17" t="s">
        <v>134</v>
      </c>
      <c r="BM425" s="210" t="s">
        <v>568</v>
      </c>
    </row>
    <row r="426" spans="1:47" s="2" customFormat="1" ht="19.5">
      <c r="A426" s="34"/>
      <c r="B426" s="35"/>
      <c r="C426" s="36"/>
      <c r="D426" s="212" t="s">
        <v>136</v>
      </c>
      <c r="E426" s="36"/>
      <c r="F426" s="213" t="s">
        <v>569</v>
      </c>
      <c r="G426" s="36"/>
      <c r="H426" s="36"/>
      <c r="I426" s="111"/>
      <c r="J426" s="36"/>
      <c r="K426" s="36"/>
      <c r="L426" s="39"/>
      <c r="M426" s="214"/>
      <c r="N426" s="215"/>
      <c r="O426" s="71"/>
      <c r="P426" s="71"/>
      <c r="Q426" s="71"/>
      <c r="R426" s="71"/>
      <c r="S426" s="71"/>
      <c r="T426" s="72"/>
      <c r="U426" s="34"/>
      <c r="V426" s="34"/>
      <c r="W426" s="34"/>
      <c r="X426" s="34"/>
      <c r="Y426" s="34"/>
      <c r="Z426" s="34"/>
      <c r="AA426" s="34"/>
      <c r="AB426" s="34"/>
      <c r="AC426" s="34"/>
      <c r="AD426" s="34"/>
      <c r="AE426" s="34"/>
      <c r="AT426" s="17" t="s">
        <v>136</v>
      </c>
      <c r="AU426" s="17" t="s">
        <v>88</v>
      </c>
    </row>
    <row r="427" spans="1:47" s="2" customFormat="1" ht="107.25">
      <c r="A427" s="34"/>
      <c r="B427" s="35"/>
      <c r="C427" s="36"/>
      <c r="D427" s="212" t="s">
        <v>138</v>
      </c>
      <c r="E427" s="36"/>
      <c r="F427" s="216" t="s">
        <v>570</v>
      </c>
      <c r="G427" s="36"/>
      <c r="H427" s="36"/>
      <c r="I427" s="111"/>
      <c r="J427" s="36"/>
      <c r="K427" s="36"/>
      <c r="L427" s="39"/>
      <c r="M427" s="214"/>
      <c r="N427" s="215"/>
      <c r="O427" s="71"/>
      <c r="P427" s="71"/>
      <c r="Q427" s="71"/>
      <c r="R427" s="71"/>
      <c r="S427" s="71"/>
      <c r="T427" s="72"/>
      <c r="U427" s="34"/>
      <c r="V427" s="34"/>
      <c r="W427" s="34"/>
      <c r="X427" s="34"/>
      <c r="Y427" s="34"/>
      <c r="Z427" s="34"/>
      <c r="AA427" s="34"/>
      <c r="AB427" s="34"/>
      <c r="AC427" s="34"/>
      <c r="AD427" s="34"/>
      <c r="AE427" s="34"/>
      <c r="AT427" s="17" t="s">
        <v>138</v>
      </c>
      <c r="AU427" s="17" t="s">
        <v>88</v>
      </c>
    </row>
    <row r="428" spans="2:51" s="13" customFormat="1" ht="11.25">
      <c r="B428" s="217"/>
      <c r="C428" s="218"/>
      <c r="D428" s="212" t="s">
        <v>140</v>
      </c>
      <c r="E428" s="219" t="s">
        <v>1</v>
      </c>
      <c r="F428" s="220" t="s">
        <v>571</v>
      </c>
      <c r="G428" s="218"/>
      <c r="H428" s="221">
        <v>6.6</v>
      </c>
      <c r="I428" s="222"/>
      <c r="J428" s="218"/>
      <c r="K428" s="218"/>
      <c r="L428" s="223"/>
      <c r="M428" s="224"/>
      <c r="N428" s="225"/>
      <c r="O428" s="225"/>
      <c r="P428" s="225"/>
      <c r="Q428" s="225"/>
      <c r="R428" s="225"/>
      <c r="S428" s="225"/>
      <c r="T428" s="226"/>
      <c r="AT428" s="227" t="s">
        <v>140</v>
      </c>
      <c r="AU428" s="227" t="s">
        <v>88</v>
      </c>
      <c r="AV428" s="13" t="s">
        <v>88</v>
      </c>
      <c r="AW428" s="13" t="s">
        <v>34</v>
      </c>
      <c r="AX428" s="13" t="s">
        <v>86</v>
      </c>
      <c r="AY428" s="227" t="s">
        <v>127</v>
      </c>
    </row>
    <row r="429" spans="1:65" s="2" customFormat="1" ht="24" customHeight="1">
      <c r="A429" s="34"/>
      <c r="B429" s="35"/>
      <c r="C429" s="199" t="s">
        <v>572</v>
      </c>
      <c r="D429" s="199" t="s">
        <v>129</v>
      </c>
      <c r="E429" s="200" t="s">
        <v>573</v>
      </c>
      <c r="F429" s="201" t="s">
        <v>574</v>
      </c>
      <c r="G429" s="202" t="s">
        <v>450</v>
      </c>
      <c r="H429" s="203">
        <v>78.41</v>
      </c>
      <c r="I429" s="204"/>
      <c r="J429" s="205">
        <f>ROUND(I429*H429,2)</f>
        <v>0</v>
      </c>
      <c r="K429" s="201" t="s">
        <v>133</v>
      </c>
      <c r="L429" s="39"/>
      <c r="M429" s="206" t="s">
        <v>1</v>
      </c>
      <c r="N429" s="207" t="s">
        <v>43</v>
      </c>
      <c r="O429" s="71"/>
      <c r="P429" s="208">
        <f>O429*H429</f>
        <v>0</v>
      </c>
      <c r="Q429" s="208">
        <v>0.00015</v>
      </c>
      <c r="R429" s="208">
        <f>Q429*H429</f>
        <v>0.011761499999999998</v>
      </c>
      <c r="S429" s="208">
        <v>0</v>
      </c>
      <c r="T429" s="209">
        <f>S429*H429</f>
        <v>0</v>
      </c>
      <c r="U429" s="34"/>
      <c r="V429" s="34"/>
      <c r="W429" s="34"/>
      <c r="X429" s="34"/>
      <c r="Y429" s="34"/>
      <c r="Z429" s="34"/>
      <c r="AA429" s="34"/>
      <c r="AB429" s="34"/>
      <c r="AC429" s="34"/>
      <c r="AD429" s="34"/>
      <c r="AE429" s="34"/>
      <c r="AR429" s="210" t="s">
        <v>134</v>
      </c>
      <c r="AT429" s="210" t="s">
        <v>129</v>
      </c>
      <c r="AU429" s="210" t="s">
        <v>88</v>
      </c>
      <c r="AY429" s="17" t="s">
        <v>127</v>
      </c>
      <c r="BE429" s="211">
        <f>IF(N429="základní",J429,0)</f>
        <v>0</v>
      </c>
      <c r="BF429" s="211">
        <f>IF(N429="snížená",J429,0)</f>
        <v>0</v>
      </c>
      <c r="BG429" s="211">
        <f>IF(N429="zákl. přenesená",J429,0)</f>
        <v>0</v>
      </c>
      <c r="BH429" s="211">
        <f>IF(N429="sníž. přenesená",J429,0)</f>
        <v>0</v>
      </c>
      <c r="BI429" s="211">
        <f>IF(N429="nulová",J429,0)</f>
        <v>0</v>
      </c>
      <c r="BJ429" s="17" t="s">
        <v>86</v>
      </c>
      <c r="BK429" s="211">
        <f>ROUND(I429*H429,2)</f>
        <v>0</v>
      </c>
      <c r="BL429" s="17" t="s">
        <v>134</v>
      </c>
      <c r="BM429" s="210" t="s">
        <v>575</v>
      </c>
    </row>
    <row r="430" spans="1:47" s="2" customFormat="1" ht="19.5">
      <c r="A430" s="34"/>
      <c r="B430" s="35"/>
      <c r="C430" s="36"/>
      <c r="D430" s="212" t="s">
        <v>136</v>
      </c>
      <c r="E430" s="36"/>
      <c r="F430" s="213" t="s">
        <v>576</v>
      </c>
      <c r="G430" s="36"/>
      <c r="H430" s="36"/>
      <c r="I430" s="111"/>
      <c r="J430" s="36"/>
      <c r="K430" s="36"/>
      <c r="L430" s="39"/>
      <c r="M430" s="214"/>
      <c r="N430" s="215"/>
      <c r="O430" s="71"/>
      <c r="P430" s="71"/>
      <c r="Q430" s="71"/>
      <c r="R430" s="71"/>
      <c r="S430" s="71"/>
      <c r="T430" s="72"/>
      <c r="U430" s="34"/>
      <c r="V430" s="34"/>
      <c r="W430" s="34"/>
      <c r="X430" s="34"/>
      <c r="Y430" s="34"/>
      <c r="Z430" s="34"/>
      <c r="AA430" s="34"/>
      <c r="AB430" s="34"/>
      <c r="AC430" s="34"/>
      <c r="AD430" s="34"/>
      <c r="AE430" s="34"/>
      <c r="AT430" s="17" t="s">
        <v>136</v>
      </c>
      <c r="AU430" s="17" t="s">
        <v>88</v>
      </c>
    </row>
    <row r="431" spans="1:47" s="2" customFormat="1" ht="107.25">
      <c r="A431" s="34"/>
      <c r="B431" s="35"/>
      <c r="C431" s="36"/>
      <c r="D431" s="212" t="s">
        <v>138</v>
      </c>
      <c r="E431" s="36"/>
      <c r="F431" s="216" t="s">
        <v>570</v>
      </c>
      <c r="G431" s="36"/>
      <c r="H431" s="36"/>
      <c r="I431" s="111"/>
      <c r="J431" s="36"/>
      <c r="K431" s="36"/>
      <c r="L431" s="39"/>
      <c r="M431" s="214"/>
      <c r="N431" s="215"/>
      <c r="O431" s="71"/>
      <c r="P431" s="71"/>
      <c r="Q431" s="71"/>
      <c r="R431" s="71"/>
      <c r="S431" s="71"/>
      <c r="T431" s="72"/>
      <c r="U431" s="34"/>
      <c r="V431" s="34"/>
      <c r="W431" s="34"/>
      <c r="X431" s="34"/>
      <c r="Y431" s="34"/>
      <c r="Z431" s="34"/>
      <c r="AA431" s="34"/>
      <c r="AB431" s="34"/>
      <c r="AC431" s="34"/>
      <c r="AD431" s="34"/>
      <c r="AE431" s="34"/>
      <c r="AT431" s="17" t="s">
        <v>138</v>
      </c>
      <c r="AU431" s="17" t="s">
        <v>88</v>
      </c>
    </row>
    <row r="432" spans="2:51" s="13" customFormat="1" ht="11.25">
      <c r="B432" s="217"/>
      <c r="C432" s="218"/>
      <c r="D432" s="212" t="s">
        <v>140</v>
      </c>
      <c r="E432" s="219" t="s">
        <v>1</v>
      </c>
      <c r="F432" s="220" t="s">
        <v>577</v>
      </c>
      <c r="G432" s="218"/>
      <c r="H432" s="221">
        <v>78.41</v>
      </c>
      <c r="I432" s="222"/>
      <c r="J432" s="218"/>
      <c r="K432" s="218"/>
      <c r="L432" s="223"/>
      <c r="M432" s="224"/>
      <c r="N432" s="225"/>
      <c r="O432" s="225"/>
      <c r="P432" s="225"/>
      <c r="Q432" s="225"/>
      <c r="R432" s="225"/>
      <c r="S432" s="225"/>
      <c r="T432" s="226"/>
      <c r="AT432" s="227" t="s">
        <v>140</v>
      </c>
      <c r="AU432" s="227" t="s">
        <v>88</v>
      </c>
      <c r="AV432" s="13" t="s">
        <v>88</v>
      </c>
      <c r="AW432" s="13" t="s">
        <v>34</v>
      </c>
      <c r="AX432" s="13" t="s">
        <v>86</v>
      </c>
      <c r="AY432" s="227" t="s">
        <v>127</v>
      </c>
    </row>
    <row r="433" spans="1:65" s="2" customFormat="1" ht="24" customHeight="1">
      <c r="A433" s="34"/>
      <c r="B433" s="35"/>
      <c r="C433" s="199" t="s">
        <v>578</v>
      </c>
      <c r="D433" s="199" t="s">
        <v>129</v>
      </c>
      <c r="E433" s="200" t="s">
        <v>579</v>
      </c>
      <c r="F433" s="201" t="s">
        <v>580</v>
      </c>
      <c r="G433" s="202" t="s">
        <v>450</v>
      </c>
      <c r="H433" s="203">
        <v>50.83</v>
      </c>
      <c r="I433" s="204"/>
      <c r="J433" s="205">
        <f>ROUND(I433*H433,2)</f>
        <v>0</v>
      </c>
      <c r="K433" s="201" t="s">
        <v>133</v>
      </c>
      <c r="L433" s="39"/>
      <c r="M433" s="206" t="s">
        <v>1</v>
      </c>
      <c r="N433" s="207" t="s">
        <v>43</v>
      </c>
      <c r="O433" s="71"/>
      <c r="P433" s="208">
        <f>O433*H433</f>
        <v>0</v>
      </c>
      <c r="Q433" s="208">
        <v>5E-05</v>
      </c>
      <c r="R433" s="208">
        <f>Q433*H433</f>
        <v>0.0025415</v>
      </c>
      <c r="S433" s="208">
        <v>0</v>
      </c>
      <c r="T433" s="209">
        <f>S433*H433</f>
        <v>0</v>
      </c>
      <c r="U433" s="34"/>
      <c r="V433" s="34"/>
      <c r="W433" s="34"/>
      <c r="X433" s="34"/>
      <c r="Y433" s="34"/>
      <c r="Z433" s="34"/>
      <c r="AA433" s="34"/>
      <c r="AB433" s="34"/>
      <c r="AC433" s="34"/>
      <c r="AD433" s="34"/>
      <c r="AE433" s="34"/>
      <c r="AR433" s="210" t="s">
        <v>134</v>
      </c>
      <c r="AT433" s="210" t="s">
        <v>129</v>
      </c>
      <c r="AU433" s="210" t="s">
        <v>88</v>
      </c>
      <c r="AY433" s="17" t="s">
        <v>127</v>
      </c>
      <c r="BE433" s="211">
        <f>IF(N433="základní",J433,0)</f>
        <v>0</v>
      </c>
      <c r="BF433" s="211">
        <f>IF(N433="snížená",J433,0)</f>
        <v>0</v>
      </c>
      <c r="BG433" s="211">
        <f>IF(N433="zákl. přenesená",J433,0)</f>
        <v>0</v>
      </c>
      <c r="BH433" s="211">
        <f>IF(N433="sníž. přenesená",J433,0)</f>
        <v>0</v>
      </c>
      <c r="BI433" s="211">
        <f>IF(N433="nulová",J433,0)</f>
        <v>0</v>
      </c>
      <c r="BJ433" s="17" t="s">
        <v>86</v>
      </c>
      <c r="BK433" s="211">
        <f>ROUND(I433*H433,2)</f>
        <v>0</v>
      </c>
      <c r="BL433" s="17" t="s">
        <v>134</v>
      </c>
      <c r="BM433" s="210" t="s">
        <v>581</v>
      </c>
    </row>
    <row r="434" spans="1:47" s="2" customFormat="1" ht="19.5">
      <c r="A434" s="34"/>
      <c r="B434" s="35"/>
      <c r="C434" s="36"/>
      <c r="D434" s="212" t="s">
        <v>136</v>
      </c>
      <c r="E434" s="36"/>
      <c r="F434" s="213" t="s">
        <v>582</v>
      </c>
      <c r="G434" s="36"/>
      <c r="H434" s="36"/>
      <c r="I434" s="111"/>
      <c r="J434" s="36"/>
      <c r="K434" s="36"/>
      <c r="L434" s="39"/>
      <c r="M434" s="214"/>
      <c r="N434" s="215"/>
      <c r="O434" s="71"/>
      <c r="P434" s="71"/>
      <c r="Q434" s="71"/>
      <c r="R434" s="71"/>
      <c r="S434" s="71"/>
      <c r="T434" s="72"/>
      <c r="U434" s="34"/>
      <c r="V434" s="34"/>
      <c r="W434" s="34"/>
      <c r="X434" s="34"/>
      <c r="Y434" s="34"/>
      <c r="Z434" s="34"/>
      <c r="AA434" s="34"/>
      <c r="AB434" s="34"/>
      <c r="AC434" s="34"/>
      <c r="AD434" s="34"/>
      <c r="AE434" s="34"/>
      <c r="AT434" s="17" t="s">
        <v>136</v>
      </c>
      <c r="AU434" s="17" t="s">
        <v>88</v>
      </c>
    </row>
    <row r="435" spans="1:47" s="2" customFormat="1" ht="107.25">
      <c r="A435" s="34"/>
      <c r="B435" s="35"/>
      <c r="C435" s="36"/>
      <c r="D435" s="212" t="s">
        <v>138</v>
      </c>
      <c r="E435" s="36"/>
      <c r="F435" s="216" t="s">
        <v>570</v>
      </c>
      <c r="G435" s="36"/>
      <c r="H435" s="36"/>
      <c r="I435" s="111"/>
      <c r="J435" s="36"/>
      <c r="K435" s="36"/>
      <c r="L435" s="39"/>
      <c r="M435" s="214"/>
      <c r="N435" s="215"/>
      <c r="O435" s="71"/>
      <c r="P435" s="71"/>
      <c r="Q435" s="71"/>
      <c r="R435" s="71"/>
      <c r="S435" s="71"/>
      <c r="T435" s="72"/>
      <c r="U435" s="34"/>
      <c r="V435" s="34"/>
      <c r="W435" s="34"/>
      <c r="X435" s="34"/>
      <c r="Y435" s="34"/>
      <c r="Z435" s="34"/>
      <c r="AA435" s="34"/>
      <c r="AB435" s="34"/>
      <c r="AC435" s="34"/>
      <c r="AD435" s="34"/>
      <c r="AE435" s="34"/>
      <c r="AT435" s="17" t="s">
        <v>138</v>
      </c>
      <c r="AU435" s="17" t="s">
        <v>88</v>
      </c>
    </row>
    <row r="436" spans="2:51" s="13" customFormat="1" ht="11.25">
      <c r="B436" s="217"/>
      <c r="C436" s="218"/>
      <c r="D436" s="212" t="s">
        <v>140</v>
      </c>
      <c r="E436" s="219" t="s">
        <v>1</v>
      </c>
      <c r="F436" s="220" t="s">
        <v>583</v>
      </c>
      <c r="G436" s="218"/>
      <c r="H436" s="221">
        <v>5.67</v>
      </c>
      <c r="I436" s="222"/>
      <c r="J436" s="218"/>
      <c r="K436" s="218"/>
      <c r="L436" s="223"/>
      <c r="M436" s="224"/>
      <c r="N436" s="225"/>
      <c r="O436" s="225"/>
      <c r="P436" s="225"/>
      <c r="Q436" s="225"/>
      <c r="R436" s="225"/>
      <c r="S436" s="225"/>
      <c r="T436" s="226"/>
      <c r="AT436" s="227" t="s">
        <v>140</v>
      </c>
      <c r="AU436" s="227" t="s">
        <v>88</v>
      </c>
      <c r="AV436" s="13" t="s">
        <v>88</v>
      </c>
      <c r="AW436" s="13" t="s">
        <v>34</v>
      </c>
      <c r="AX436" s="13" t="s">
        <v>78</v>
      </c>
      <c r="AY436" s="227" t="s">
        <v>127</v>
      </c>
    </row>
    <row r="437" spans="2:51" s="13" customFormat="1" ht="11.25">
      <c r="B437" s="217"/>
      <c r="C437" s="218"/>
      <c r="D437" s="212" t="s">
        <v>140</v>
      </c>
      <c r="E437" s="219" t="s">
        <v>1</v>
      </c>
      <c r="F437" s="220" t="s">
        <v>584</v>
      </c>
      <c r="G437" s="218"/>
      <c r="H437" s="221">
        <v>14.28</v>
      </c>
      <c r="I437" s="222"/>
      <c r="J437" s="218"/>
      <c r="K437" s="218"/>
      <c r="L437" s="223"/>
      <c r="M437" s="224"/>
      <c r="N437" s="225"/>
      <c r="O437" s="225"/>
      <c r="P437" s="225"/>
      <c r="Q437" s="225"/>
      <c r="R437" s="225"/>
      <c r="S437" s="225"/>
      <c r="T437" s="226"/>
      <c r="AT437" s="227" t="s">
        <v>140</v>
      </c>
      <c r="AU437" s="227" t="s">
        <v>88</v>
      </c>
      <c r="AV437" s="13" t="s">
        <v>88</v>
      </c>
      <c r="AW437" s="13" t="s">
        <v>34</v>
      </c>
      <c r="AX437" s="13" t="s">
        <v>78</v>
      </c>
      <c r="AY437" s="227" t="s">
        <v>127</v>
      </c>
    </row>
    <row r="438" spans="2:51" s="13" customFormat="1" ht="11.25">
      <c r="B438" s="217"/>
      <c r="C438" s="218"/>
      <c r="D438" s="212" t="s">
        <v>140</v>
      </c>
      <c r="E438" s="219" t="s">
        <v>1</v>
      </c>
      <c r="F438" s="220" t="s">
        <v>585</v>
      </c>
      <c r="G438" s="218"/>
      <c r="H438" s="221">
        <v>30.88</v>
      </c>
      <c r="I438" s="222"/>
      <c r="J438" s="218"/>
      <c r="K438" s="218"/>
      <c r="L438" s="223"/>
      <c r="M438" s="224"/>
      <c r="N438" s="225"/>
      <c r="O438" s="225"/>
      <c r="P438" s="225"/>
      <c r="Q438" s="225"/>
      <c r="R438" s="225"/>
      <c r="S438" s="225"/>
      <c r="T438" s="226"/>
      <c r="AT438" s="227" t="s">
        <v>140</v>
      </c>
      <c r="AU438" s="227" t="s">
        <v>88</v>
      </c>
      <c r="AV438" s="13" t="s">
        <v>88</v>
      </c>
      <c r="AW438" s="13" t="s">
        <v>34</v>
      </c>
      <c r="AX438" s="13" t="s">
        <v>78</v>
      </c>
      <c r="AY438" s="227" t="s">
        <v>127</v>
      </c>
    </row>
    <row r="439" spans="2:51" s="14" customFormat="1" ht="11.25">
      <c r="B439" s="228"/>
      <c r="C439" s="229"/>
      <c r="D439" s="212" t="s">
        <v>140</v>
      </c>
      <c r="E439" s="230" t="s">
        <v>1</v>
      </c>
      <c r="F439" s="231" t="s">
        <v>143</v>
      </c>
      <c r="G439" s="229"/>
      <c r="H439" s="232">
        <v>50.83</v>
      </c>
      <c r="I439" s="233"/>
      <c r="J439" s="229"/>
      <c r="K439" s="229"/>
      <c r="L439" s="234"/>
      <c r="M439" s="235"/>
      <c r="N439" s="236"/>
      <c r="O439" s="236"/>
      <c r="P439" s="236"/>
      <c r="Q439" s="236"/>
      <c r="R439" s="236"/>
      <c r="S439" s="236"/>
      <c r="T439" s="237"/>
      <c r="AT439" s="238" t="s">
        <v>140</v>
      </c>
      <c r="AU439" s="238" t="s">
        <v>88</v>
      </c>
      <c r="AV439" s="14" t="s">
        <v>134</v>
      </c>
      <c r="AW439" s="14" t="s">
        <v>34</v>
      </c>
      <c r="AX439" s="14" t="s">
        <v>86</v>
      </c>
      <c r="AY439" s="238" t="s">
        <v>127</v>
      </c>
    </row>
    <row r="440" spans="1:65" s="2" customFormat="1" ht="24" customHeight="1">
      <c r="A440" s="34"/>
      <c r="B440" s="35"/>
      <c r="C440" s="199" t="s">
        <v>586</v>
      </c>
      <c r="D440" s="199" t="s">
        <v>129</v>
      </c>
      <c r="E440" s="200" t="s">
        <v>587</v>
      </c>
      <c r="F440" s="201" t="s">
        <v>588</v>
      </c>
      <c r="G440" s="202" t="s">
        <v>247</v>
      </c>
      <c r="H440" s="203">
        <v>2.4</v>
      </c>
      <c r="I440" s="204"/>
      <c r="J440" s="205">
        <f>ROUND(I440*H440,2)</f>
        <v>0</v>
      </c>
      <c r="K440" s="201" t="s">
        <v>133</v>
      </c>
      <c r="L440" s="39"/>
      <c r="M440" s="206" t="s">
        <v>1</v>
      </c>
      <c r="N440" s="207" t="s">
        <v>43</v>
      </c>
      <c r="O440" s="71"/>
      <c r="P440" s="208">
        <f>O440*H440</f>
        <v>0</v>
      </c>
      <c r="Q440" s="208">
        <v>0.0006</v>
      </c>
      <c r="R440" s="208">
        <f>Q440*H440</f>
        <v>0.0014399999999999999</v>
      </c>
      <c r="S440" s="208">
        <v>0</v>
      </c>
      <c r="T440" s="209">
        <f>S440*H440</f>
        <v>0</v>
      </c>
      <c r="U440" s="34"/>
      <c r="V440" s="34"/>
      <c r="W440" s="34"/>
      <c r="X440" s="34"/>
      <c r="Y440" s="34"/>
      <c r="Z440" s="34"/>
      <c r="AA440" s="34"/>
      <c r="AB440" s="34"/>
      <c r="AC440" s="34"/>
      <c r="AD440" s="34"/>
      <c r="AE440" s="34"/>
      <c r="AR440" s="210" t="s">
        <v>134</v>
      </c>
      <c r="AT440" s="210" t="s">
        <v>129</v>
      </c>
      <c r="AU440" s="210" t="s">
        <v>88</v>
      </c>
      <c r="AY440" s="17" t="s">
        <v>127</v>
      </c>
      <c r="BE440" s="211">
        <f>IF(N440="základní",J440,0)</f>
        <v>0</v>
      </c>
      <c r="BF440" s="211">
        <f>IF(N440="snížená",J440,0)</f>
        <v>0</v>
      </c>
      <c r="BG440" s="211">
        <f>IF(N440="zákl. přenesená",J440,0)</f>
        <v>0</v>
      </c>
      <c r="BH440" s="211">
        <f>IF(N440="sníž. přenesená",J440,0)</f>
        <v>0</v>
      </c>
      <c r="BI440" s="211">
        <f>IF(N440="nulová",J440,0)</f>
        <v>0</v>
      </c>
      <c r="BJ440" s="17" t="s">
        <v>86</v>
      </c>
      <c r="BK440" s="211">
        <f>ROUND(I440*H440,2)</f>
        <v>0</v>
      </c>
      <c r="BL440" s="17" t="s">
        <v>134</v>
      </c>
      <c r="BM440" s="210" t="s">
        <v>589</v>
      </c>
    </row>
    <row r="441" spans="1:47" s="2" customFormat="1" ht="19.5">
      <c r="A441" s="34"/>
      <c r="B441" s="35"/>
      <c r="C441" s="36"/>
      <c r="D441" s="212" t="s">
        <v>136</v>
      </c>
      <c r="E441" s="36"/>
      <c r="F441" s="213" t="s">
        <v>590</v>
      </c>
      <c r="G441" s="36"/>
      <c r="H441" s="36"/>
      <c r="I441" s="111"/>
      <c r="J441" s="36"/>
      <c r="K441" s="36"/>
      <c r="L441" s="39"/>
      <c r="M441" s="214"/>
      <c r="N441" s="215"/>
      <c r="O441" s="71"/>
      <c r="P441" s="71"/>
      <c r="Q441" s="71"/>
      <c r="R441" s="71"/>
      <c r="S441" s="71"/>
      <c r="T441" s="72"/>
      <c r="U441" s="34"/>
      <c r="V441" s="34"/>
      <c r="W441" s="34"/>
      <c r="X441" s="34"/>
      <c r="Y441" s="34"/>
      <c r="Z441" s="34"/>
      <c r="AA441" s="34"/>
      <c r="AB441" s="34"/>
      <c r="AC441" s="34"/>
      <c r="AD441" s="34"/>
      <c r="AE441" s="34"/>
      <c r="AT441" s="17" t="s">
        <v>136</v>
      </c>
      <c r="AU441" s="17" t="s">
        <v>88</v>
      </c>
    </row>
    <row r="442" spans="1:47" s="2" customFormat="1" ht="107.25">
      <c r="A442" s="34"/>
      <c r="B442" s="35"/>
      <c r="C442" s="36"/>
      <c r="D442" s="212" t="s">
        <v>138</v>
      </c>
      <c r="E442" s="36"/>
      <c r="F442" s="216" t="s">
        <v>570</v>
      </c>
      <c r="G442" s="36"/>
      <c r="H442" s="36"/>
      <c r="I442" s="111"/>
      <c r="J442" s="36"/>
      <c r="K442" s="36"/>
      <c r="L442" s="39"/>
      <c r="M442" s="214"/>
      <c r="N442" s="215"/>
      <c r="O442" s="71"/>
      <c r="P442" s="71"/>
      <c r="Q442" s="71"/>
      <c r="R442" s="71"/>
      <c r="S442" s="71"/>
      <c r="T442" s="72"/>
      <c r="U442" s="34"/>
      <c r="V442" s="34"/>
      <c r="W442" s="34"/>
      <c r="X442" s="34"/>
      <c r="Y442" s="34"/>
      <c r="Z442" s="34"/>
      <c r="AA442" s="34"/>
      <c r="AB442" s="34"/>
      <c r="AC442" s="34"/>
      <c r="AD442" s="34"/>
      <c r="AE442" s="34"/>
      <c r="AT442" s="17" t="s">
        <v>138</v>
      </c>
      <c r="AU442" s="17" t="s">
        <v>88</v>
      </c>
    </row>
    <row r="443" spans="2:51" s="13" customFormat="1" ht="11.25">
      <c r="B443" s="217"/>
      <c r="C443" s="218"/>
      <c r="D443" s="212" t="s">
        <v>140</v>
      </c>
      <c r="E443" s="219" t="s">
        <v>1</v>
      </c>
      <c r="F443" s="220" t="s">
        <v>591</v>
      </c>
      <c r="G443" s="218"/>
      <c r="H443" s="221">
        <v>2.4</v>
      </c>
      <c r="I443" s="222"/>
      <c r="J443" s="218"/>
      <c r="K443" s="218"/>
      <c r="L443" s="223"/>
      <c r="M443" s="224"/>
      <c r="N443" s="225"/>
      <c r="O443" s="225"/>
      <c r="P443" s="225"/>
      <c r="Q443" s="225"/>
      <c r="R443" s="225"/>
      <c r="S443" s="225"/>
      <c r="T443" s="226"/>
      <c r="AT443" s="227" t="s">
        <v>140</v>
      </c>
      <c r="AU443" s="227" t="s">
        <v>88</v>
      </c>
      <c r="AV443" s="13" t="s">
        <v>88</v>
      </c>
      <c r="AW443" s="13" t="s">
        <v>34</v>
      </c>
      <c r="AX443" s="13" t="s">
        <v>86</v>
      </c>
      <c r="AY443" s="227" t="s">
        <v>127</v>
      </c>
    </row>
    <row r="444" spans="1:65" s="2" customFormat="1" ht="16.5" customHeight="1">
      <c r="A444" s="34"/>
      <c r="B444" s="35"/>
      <c r="C444" s="199" t="s">
        <v>592</v>
      </c>
      <c r="D444" s="199" t="s">
        <v>129</v>
      </c>
      <c r="E444" s="200" t="s">
        <v>593</v>
      </c>
      <c r="F444" s="201" t="s">
        <v>594</v>
      </c>
      <c r="G444" s="202" t="s">
        <v>450</v>
      </c>
      <c r="H444" s="203">
        <v>135.84</v>
      </c>
      <c r="I444" s="204"/>
      <c r="J444" s="205">
        <f>ROUND(I444*H444,2)</f>
        <v>0</v>
      </c>
      <c r="K444" s="201" t="s">
        <v>133</v>
      </c>
      <c r="L444" s="39"/>
      <c r="M444" s="206" t="s">
        <v>1</v>
      </c>
      <c r="N444" s="207" t="s">
        <v>43</v>
      </c>
      <c r="O444" s="71"/>
      <c r="P444" s="208">
        <f>O444*H444</f>
        <v>0</v>
      </c>
      <c r="Q444" s="208">
        <v>0</v>
      </c>
      <c r="R444" s="208">
        <f>Q444*H444</f>
        <v>0</v>
      </c>
      <c r="S444" s="208">
        <v>0</v>
      </c>
      <c r="T444" s="209">
        <f>S444*H444</f>
        <v>0</v>
      </c>
      <c r="U444" s="34"/>
      <c r="V444" s="34"/>
      <c r="W444" s="34"/>
      <c r="X444" s="34"/>
      <c r="Y444" s="34"/>
      <c r="Z444" s="34"/>
      <c r="AA444" s="34"/>
      <c r="AB444" s="34"/>
      <c r="AC444" s="34"/>
      <c r="AD444" s="34"/>
      <c r="AE444" s="34"/>
      <c r="AR444" s="210" t="s">
        <v>134</v>
      </c>
      <c r="AT444" s="210" t="s">
        <v>129</v>
      </c>
      <c r="AU444" s="210" t="s">
        <v>88</v>
      </c>
      <c r="AY444" s="17" t="s">
        <v>127</v>
      </c>
      <c r="BE444" s="211">
        <f>IF(N444="základní",J444,0)</f>
        <v>0</v>
      </c>
      <c r="BF444" s="211">
        <f>IF(N444="snížená",J444,0)</f>
        <v>0</v>
      </c>
      <c r="BG444" s="211">
        <f>IF(N444="zákl. přenesená",J444,0)</f>
        <v>0</v>
      </c>
      <c r="BH444" s="211">
        <f>IF(N444="sníž. přenesená",J444,0)</f>
        <v>0</v>
      </c>
      <c r="BI444" s="211">
        <f>IF(N444="nulová",J444,0)</f>
        <v>0</v>
      </c>
      <c r="BJ444" s="17" t="s">
        <v>86</v>
      </c>
      <c r="BK444" s="211">
        <f>ROUND(I444*H444,2)</f>
        <v>0</v>
      </c>
      <c r="BL444" s="17" t="s">
        <v>134</v>
      </c>
      <c r="BM444" s="210" t="s">
        <v>595</v>
      </c>
    </row>
    <row r="445" spans="1:47" s="2" customFormat="1" ht="19.5">
      <c r="A445" s="34"/>
      <c r="B445" s="35"/>
      <c r="C445" s="36"/>
      <c r="D445" s="212" t="s">
        <v>136</v>
      </c>
      <c r="E445" s="36"/>
      <c r="F445" s="213" t="s">
        <v>596</v>
      </c>
      <c r="G445" s="36"/>
      <c r="H445" s="36"/>
      <c r="I445" s="111"/>
      <c r="J445" s="36"/>
      <c r="K445" s="36"/>
      <c r="L445" s="39"/>
      <c r="M445" s="214"/>
      <c r="N445" s="215"/>
      <c r="O445" s="71"/>
      <c r="P445" s="71"/>
      <c r="Q445" s="71"/>
      <c r="R445" s="71"/>
      <c r="S445" s="71"/>
      <c r="T445" s="72"/>
      <c r="U445" s="34"/>
      <c r="V445" s="34"/>
      <c r="W445" s="34"/>
      <c r="X445" s="34"/>
      <c r="Y445" s="34"/>
      <c r="Z445" s="34"/>
      <c r="AA445" s="34"/>
      <c r="AB445" s="34"/>
      <c r="AC445" s="34"/>
      <c r="AD445" s="34"/>
      <c r="AE445" s="34"/>
      <c r="AT445" s="17" t="s">
        <v>136</v>
      </c>
      <c r="AU445" s="17" t="s">
        <v>88</v>
      </c>
    </row>
    <row r="446" spans="1:47" s="2" customFormat="1" ht="39">
      <c r="A446" s="34"/>
      <c r="B446" s="35"/>
      <c r="C446" s="36"/>
      <c r="D446" s="212" t="s">
        <v>138</v>
      </c>
      <c r="E446" s="36"/>
      <c r="F446" s="216" t="s">
        <v>597</v>
      </c>
      <c r="G446" s="36"/>
      <c r="H446" s="36"/>
      <c r="I446" s="111"/>
      <c r="J446" s="36"/>
      <c r="K446" s="36"/>
      <c r="L446" s="39"/>
      <c r="M446" s="214"/>
      <c r="N446" s="215"/>
      <c r="O446" s="71"/>
      <c r="P446" s="71"/>
      <c r="Q446" s="71"/>
      <c r="R446" s="71"/>
      <c r="S446" s="71"/>
      <c r="T446" s="72"/>
      <c r="U446" s="34"/>
      <c r="V446" s="34"/>
      <c r="W446" s="34"/>
      <c r="X446" s="34"/>
      <c r="Y446" s="34"/>
      <c r="Z446" s="34"/>
      <c r="AA446" s="34"/>
      <c r="AB446" s="34"/>
      <c r="AC446" s="34"/>
      <c r="AD446" s="34"/>
      <c r="AE446" s="34"/>
      <c r="AT446" s="17" t="s">
        <v>138</v>
      </c>
      <c r="AU446" s="17" t="s">
        <v>88</v>
      </c>
    </row>
    <row r="447" spans="2:51" s="13" customFormat="1" ht="11.25">
      <c r="B447" s="217"/>
      <c r="C447" s="218"/>
      <c r="D447" s="212" t="s">
        <v>140</v>
      </c>
      <c r="E447" s="219" t="s">
        <v>1</v>
      </c>
      <c r="F447" s="220" t="s">
        <v>598</v>
      </c>
      <c r="G447" s="218"/>
      <c r="H447" s="221">
        <v>135.84</v>
      </c>
      <c r="I447" s="222"/>
      <c r="J447" s="218"/>
      <c r="K447" s="218"/>
      <c r="L447" s="223"/>
      <c r="M447" s="224"/>
      <c r="N447" s="225"/>
      <c r="O447" s="225"/>
      <c r="P447" s="225"/>
      <c r="Q447" s="225"/>
      <c r="R447" s="225"/>
      <c r="S447" s="225"/>
      <c r="T447" s="226"/>
      <c r="AT447" s="227" t="s">
        <v>140</v>
      </c>
      <c r="AU447" s="227" t="s">
        <v>88</v>
      </c>
      <c r="AV447" s="13" t="s">
        <v>88</v>
      </c>
      <c r="AW447" s="13" t="s">
        <v>34</v>
      </c>
      <c r="AX447" s="13" t="s">
        <v>86</v>
      </c>
      <c r="AY447" s="227" t="s">
        <v>127</v>
      </c>
    </row>
    <row r="448" spans="1:65" s="2" customFormat="1" ht="16.5" customHeight="1">
      <c r="A448" s="34"/>
      <c r="B448" s="35"/>
      <c r="C448" s="199" t="s">
        <v>599</v>
      </c>
      <c r="D448" s="199" t="s">
        <v>129</v>
      </c>
      <c r="E448" s="200" t="s">
        <v>600</v>
      </c>
      <c r="F448" s="201" t="s">
        <v>601</v>
      </c>
      <c r="G448" s="202" t="s">
        <v>247</v>
      </c>
      <c r="H448" s="203">
        <v>2.4</v>
      </c>
      <c r="I448" s="204"/>
      <c r="J448" s="205">
        <f>ROUND(I448*H448,2)</f>
        <v>0</v>
      </c>
      <c r="K448" s="201" t="s">
        <v>133</v>
      </c>
      <c r="L448" s="39"/>
      <c r="M448" s="206" t="s">
        <v>1</v>
      </c>
      <c r="N448" s="207" t="s">
        <v>43</v>
      </c>
      <c r="O448" s="71"/>
      <c r="P448" s="208">
        <f>O448*H448</f>
        <v>0</v>
      </c>
      <c r="Q448" s="208">
        <v>1E-05</v>
      </c>
      <c r="R448" s="208">
        <f>Q448*H448</f>
        <v>2.4E-05</v>
      </c>
      <c r="S448" s="208">
        <v>0</v>
      </c>
      <c r="T448" s="209">
        <f>S448*H448</f>
        <v>0</v>
      </c>
      <c r="U448" s="34"/>
      <c r="V448" s="34"/>
      <c r="W448" s="34"/>
      <c r="X448" s="34"/>
      <c r="Y448" s="34"/>
      <c r="Z448" s="34"/>
      <c r="AA448" s="34"/>
      <c r="AB448" s="34"/>
      <c r="AC448" s="34"/>
      <c r="AD448" s="34"/>
      <c r="AE448" s="34"/>
      <c r="AR448" s="210" t="s">
        <v>134</v>
      </c>
      <c r="AT448" s="210" t="s">
        <v>129</v>
      </c>
      <c r="AU448" s="210" t="s">
        <v>88</v>
      </c>
      <c r="AY448" s="17" t="s">
        <v>127</v>
      </c>
      <c r="BE448" s="211">
        <f>IF(N448="základní",J448,0)</f>
        <v>0</v>
      </c>
      <c r="BF448" s="211">
        <f>IF(N448="snížená",J448,0)</f>
        <v>0</v>
      </c>
      <c r="BG448" s="211">
        <f>IF(N448="zákl. přenesená",J448,0)</f>
        <v>0</v>
      </c>
      <c r="BH448" s="211">
        <f>IF(N448="sníž. přenesená",J448,0)</f>
        <v>0</v>
      </c>
      <c r="BI448" s="211">
        <f>IF(N448="nulová",J448,0)</f>
        <v>0</v>
      </c>
      <c r="BJ448" s="17" t="s">
        <v>86</v>
      </c>
      <c r="BK448" s="211">
        <f>ROUND(I448*H448,2)</f>
        <v>0</v>
      </c>
      <c r="BL448" s="17" t="s">
        <v>134</v>
      </c>
      <c r="BM448" s="210" t="s">
        <v>602</v>
      </c>
    </row>
    <row r="449" spans="1:47" s="2" customFormat="1" ht="19.5">
      <c r="A449" s="34"/>
      <c r="B449" s="35"/>
      <c r="C449" s="36"/>
      <c r="D449" s="212" t="s">
        <v>136</v>
      </c>
      <c r="E449" s="36"/>
      <c r="F449" s="213" t="s">
        <v>603</v>
      </c>
      <c r="G449" s="36"/>
      <c r="H449" s="36"/>
      <c r="I449" s="111"/>
      <c r="J449" s="36"/>
      <c r="K449" s="36"/>
      <c r="L449" s="39"/>
      <c r="M449" s="214"/>
      <c r="N449" s="215"/>
      <c r="O449" s="71"/>
      <c r="P449" s="71"/>
      <c r="Q449" s="71"/>
      <c r="R449" s="71"/>
      <c r="S449" s="71"/>
      <c r="T449" s="72"/>
      <c r="U449" s="34"/>
      <c r="V449" s="34"/>
      <c r="W449" s="34"/>
      <c r="X449" s="34"/>
      <c r="Y449" s="34"/>
      <c r="Z449" s="34"/>
      <c r="AA449" s="34"/>
      <c r="AB449" s="34"/>
      <c r="AC449" s="34"/>
      <c r="AD449" s="34"/>
      <c r="AE449" s="34"/>
      <c r="AT449" s="17" t="s">
        <v>136</v>
      </c>
      <c r="AU449" s="17" t="s">
        <v>88</v>
      </c>
    </row>
    <row r="450" spans="1:47" s="2" customFormat="1" ht="39">
      <c r="A450" s="34"/>
      <c r="B450" s="35"/>
      <c r="C450" s="36"/>
      <c r="D450" s="212" t="s">
        <v>138</v>
      </c>
      <c r="E450" s="36"/>
      <c r="F450" s="216" t="s">
        <v>597</v>
      </c>
      <c r="G450" s="36"/>
      <c r="H450" s="36"/>
      <c r="I450" s="111"/>
      <c r="J450" s="36"/>
      <c r="K450" s="36"/>
      <c r="L450" s="39"/>
      <c r="M450" s="214"/>
      <c r="N450" s="215"/>
      <c r="O450" s="71"/>
      <c r="P450" s="71"/>
      <c r="Q450" s="71"/>
      <c r="R450" s="71"/>
      <c r="S450" s="71"/>
      <c r="T450" s="72"/>
      <c r="U450" s="34"/>
      <c r="V450" s="34"/>
      <c r="W450" s="34"/>
      <c r="X450" s="34"/>
      <c r="Y450" s="34"/>
      <c r="Z450" s="34"/>
      <c r="AA450" s="34"/>
      <c r="AB450" s="34"/>
      <c r="AC450" s="34"/>
      <c r="AD450" s="34"/>
      <c r="AE450" s="34"/>
      <c r="AT450" s="17" t="s">
        <v>138</v>
      </c>
      <c r="AU450" s="17" t="s">
        <v>88</v>
      </c>
    </row>
    <row r="451" spans="2:51" s="13" customFormat="1" ht="11.25">
      <c r="B451" s="217"/>
      <c r="C451" s="218"/>
      <c r="D451" s="212" t="s">
        <v>140</v>
      </c>
      <c r="E451" s="219" t="s">
        <v>1</v>
      </c>
      <c r="F451" s="220" t="s">
        <v>604</v>
      </c>
      <c r="G451" s="218"/>
      <c r="H451" s="221">
        <v>2.4</v>
      </c>
      <c r="I451" s="222"/>
      <c r="J451" s="218"/>
      <c r="K451" s="218"/>
      <c r="L451" s="223"/>
      <c r="M451" s="224"/>
      <c r="N451" s="225"/>
      <c r="O451" s="225"/>
      <c r="P451" s="225"/>
      <c r="Q451" s="225"/>
      <c r="R451" s="225"/>
      <c r="S451" s="225"/>
      <c r="T451" s="226"/>
      <c r="AT451" s="227" t="s">
        <v>140</v>
      </c>
      <c r="AU451" s="227" t="s">
        <v>88</v>
      </c>
      <c r="AV451" s="13" t="s">
        <v>88</v>
      </c>
      <c r="AW451" s="13" t="s">
        <v>34</v>
      </c>
      <c r="AX451" s="13" t="s">
        <v>86</v>
      </c>
      <c r="AY451" s="227" t="s">
        <v>127</v>
      </c>
    </row>
    <row r="452" spans="1:65" s="2" customFormat="1" ht="24" customHeight="1">
      <c r="A452" s="34"/>
      <c r="B452" s="35"/>
      <c r="C452" s="199" t="s">
        <v>605</v>
      </c>
      <c r="D452" s="199" t="s">
        <v>129</v>
      </c>
      <c r="E452" s="200" t="s">
        <v>606</v>
      </c>
      <c r="F452" s="201" t="s">
        <v>607</v>
      </c>
      <c r="G452" s="202" t="s">
        <v>450</v>
      </c>
      <c r="H452" s="203">
        <v>48.97</v>
      </c>
      <c r="I452" s="204"/>
      <c r="J452" s="205">
        <f>ROUND(I452*H452,2)</f>
        <v>0</v>
      </c>
      <c r="K452" s="201" t="s">
        <v>133</v>
      </c>
      <c r="L452" s="39"/>
      <c r="M452" s="206" t="s">
        <v>1</v>
      </c>
      <c r="N452" s="207" t="s">
        <v>43</v>
      </c>
      <c r="O452" s="71"/>
      <c r="P452" s="208">
        <f>O452*H452</f>
        <v>0</v>
      </c>
      <c r="Q452" s="208">
        <v>0.1295</v>
      </c>
      <c r="R452" s="208">
        <f>Q452*H452</f>
        <v>6.341615</v>
      </c>
      <c r="S452" s="208">
        <v>0</v>
      </c>
      <c r="T452" s="209">
        <f>S452*H452</f>
        <v>0</v>
      </c>
      <c r="U452" s="34"/>
      <c r="V452" s="34"/>
      <c r="W452" s="34"/>
      <c r="X452" s="34"/>
      <c r="Y452" s="34"/>
      <c r="Z452" s="34"/>
      <c r="AA452" s="34"/>
      <c r="AB452" s="34"/>
      <c r="AC452" s="34"/>
      <c r="AD452" s="34"/>
      <c r="AE452" s="34"/>
      <c r="AR452" s="210" t="s">
        <v>134</v>
      </c>
      <c r="AT452" s="210" t="s">
        <v>129</v>
      </c>
      <c r="AU452" s="210" t="s">
        <v>88</v>
      </c>
      <c r="AY452" s="17" t="s">
        <v>127</v>
      </c>
      <c r="BE452" s="211">
        <f>IF(N452="základní",J452,0)</f>
        <v>0</v>
      </c>
      <c r="BF452" s="211">
        <f>IF(N452="snížená",J452,0)</f>
        <v>0</v>
      </c>
      <c r="BG452" s="211">
        <f>IF(N452="zákl. přenesená",J452,0)</f>
        <v>0</v>
      </c>
      <c r="BH452" s="211">
        <f>IF(N452="sníž. přenesená",J452,0)</f>
        <v>0</v>
      </c>
      <c r="BI452" s="211">
        <f>IF(N452="nulová",J452,0)</f>
        <v>0</v>
      </c>
      <c r="BJ452" s="17" t="s">
        <v>86</v>
      </c>
      <c r="BK452" s="211">
        <f>ROUND(I452*H452,2)</f>
        <v>0</v>
      </c>
      <c r="BL452" s="17" t="s">
        <v>134</v>
      </c>
      <c r="BM452" s="210" t="s">
        <v>608</v>
      </c>
    </row>
    <row r="453" spans="1:47" s="2" customFormat="1" ht="29.25">
      <c r="A453" s="34"/>
      <c r="B453" s="35"/>
      <c r="C453" s="36"/>
      <c r="D453" s="212" t="s">
        <v>136</v>
      </c>
      <c r="E453" s="36"/>
      <c r="F453" s="213" t="s">
        <v>609</v>
      </c>
      <c r="G453" s="36"/>
      <c r="H453" s="36"/>
      <c r="I453" s="111"/>
      <c r="J453" s="36"/>
      <c r="K453" s="36"/>
      <c r="L453" s="39"/>
      <c r="M453" s="214"/>
      <c r="N453" s="215"/>
      <c r="O453" s="71"/>
      <c r="P453" s="71"/>
      <c r="Q453" s="71"/>
      <c r="R453" s="71"/>
      <c r="S453" s="71"/>
      <c r="T453" s="72"/>
      <c r="U453" s="34"/>
      <c r="V453" s="34"/>
      <c r="W453" s="34"/>
      <c r="X453" s="34"/>
      <c r="Y453" s="34"/>
      <c r="Z453" s="34"/>
      <c r="AA453" s="34"/>
      <c r="AB453" s="34"/>
      <c r="AC453" s="34"/>
      <c r="AD453" s="34"/>
      <c r="AE453" s="34"/>
      <c r="AT453" s="17" t="s">
        <v>136</v>
      </c>
      <c r="AU453" s="17" t="s">
        <v>88</v>
      </c>
    </row>
    <row r="454" spans="1:47" s="2" customFormat="1" ht="97.5">
      <c r="A454" s="34"/>
      <c r="B454" s="35"/>
      <c r="C454" s="36"/>
      <c r="D454" s="212" t="s">
        <v>138</v>
      </c>
      <c r="E454" s="36"/>
      <c r="F454" s="216" t="s">
        <v>610</v>
      </c>
      <c r="G454" s="36"/>
      <c r="H454" s="36"/>
      <c r="I454" s="111"/>
      <c r="J454" s="36"/>
      <c r="K454" s="36"/>
      <c r="L454" s="39"/>
      <c r="M454" s="214"/>
      <c r="N454" s="215"/>
      <c r="O454" s="71"/>
      <c r="P454" s="71"/>
      <c r="Q454" s="71"/>
      <c r="R454" s="71"/>
      <c r="S454" s="71"/>
      <c r="T454" s="72"/>
      <c r="U454" s="34"/>
      <c r="V454" s="34"/>
      <c r="W454" s="34"/>
      <c r="X454" s="34"/>
      <c r="Y454" s="34"/>
      <c r="Z454" s="34"/>
      <c r="AA454" s="34"/>
      <c r="AB454" s="34"/>
      <c r="AC454" s="34"/>
      <c r="AD454" s="34"/>
      <c r="AE454" s="34"/>
      <c r="AT454" s="17" t="s">
        <v>138</v>
      </c>
      <c r="AU454" s="17" t="s">
        <v>88</v>
      </c>
    </row>
    <row r="455" spans="2:51" s="13" customFormat="1" ht="11.25">
      <c r="B455" s="217"/>
      <c r="C455" s="218"/>
      <c r="D455" s="212" t="s">
        <v>140</v>
      </c>
      <c r="E455" s="219" t="s">
        <v>1</v>
      </c>
      <c r="F455" s="220" t="s">
        <v>611</v>
      </c>
      <c r="G455" s="218"/>
      <c r="H455" s="221">
        <v>46.91</v>
      </c>
      <c r="I455" s="222"/>
      <c r="J455" s="218"/>
      <c r="K455" s="218"/>
      <c r="L455" s="223"/>
      <c r="M455" s="224"/>
      <c r="N455" s="225"/>
      <c r="O455" s="225"/>
      <c r="P455" s="225"/>
      <c r="Q455" s="225"/>
      <c r="R455" s="225"/>
      <c r="S455" s="225"/>
      <c r="T455" s="226"/>
      <c r="AT455" s="227" t="s">
        <v>140</v>
      </c>
      <c r="AU455" s="227" t="s">
        <v>88</v>
      </c>
      <c r="AV455" s="13" t="s">
        <v>88</v>
      </c>
      <c r="AW455" s="13" t="s">
        <v>34</v>
      </c>
      <c r="AX455" s="13" t="s">
        <v>78</v>
      </c>
      <c r="AY455" s="227" t="s">
        <v>127</v>
      </c>
    </row>
    <row r="456" spans="2:51" s="13" customFormat="1" ht="11.25">
      <c r="B456" s="217"/>
      <c r="C456" s="218"/>
      <c r="D456" s="212" t="s">
        <v>140</v>
      </c>
      <c r="E456" s="219" t="s">
        <v>1</v>
      </c>
      <c r="F456" s="220" t="s">
        <v>612</v>
      </c>
      <c r="G456" s="218"/>
      <c r="H456" s="221">
        <v>2.06</v>
      </c>
      <c r="I456" s="222"/>
      <c r="J456" s="218"/>
      <c r="K456" s="218"/>
      <c r="L456" s="223"/>
      <c r="M456" s="224"/>
      <c r="N456" s="225"/>
      <c r="O456" s="225"/>
      <c r="P456" s="225"/>
      <c r="Q456" s="225"/>
      <c r="R456" s="225"/>
      <c r="S456" s="225"/>
      <c r="T456" s="226"/>
      <c r="AT456" s="227" t="s">
        <v>140</v>
      </c>
      <c r="AU456" s="227" t="s">
        <v>88</v>
      </c>
      <c r="AV456" s="13" t="s">
        <v>88</v>
      </c>
      <c r="AW456" s="13" t="s">
        <v>34</v>
      </c>
      <c r="AX456" s="13" t="s">
        <v>78</v>
      </c>
      <c r="AY456" s="227" t="s">
        <v>127</v>
      </c>
    </row>
    <row r="457" spans="2:51" s="14" customFormat="1" ht="11.25">
      <c r="B457" s="228"/>
      <c r="C457" s="229"/>
      <c r="D457" s="212" t="s">
        <v>140</v>
      </c>
      <c r="E457" s="230" t="s">
        <v>1</v>
      </c>
      <c r="F457" s="231" t="s">
        <v>143</v>
      </c>
      <c r="G457" s="229"/>
      <c r="H457" s="232">
        <v>48.97</v>
      </c>
      <c r="I457" s="233"/>
      <c r="J457" s="229"/>
      <c r="K457" s="229"/>
      <c r="L457" s="234"/>
      <c r="M457" s="235"/>
      <c r="N457" s="236"/>
      <c r="O457" s="236"/>
      <c r="P457" s="236"/>
      <c r="Q457" s="236"/>
      <c r="R457" s="236"/>
      <c r="S457" s="236"/>
      <c r="T457" s="237"/>
      <c r="AT457" s="238" t="s">
        <v>140</v>
      </c>
      <c r="AU457" s="238" t="s">
        <v>88</v>
      </c>
      <c r="AV457" s="14" t="s">
        <v>134</v>
      </c>
      <c r="AW457" s="14" t="s">
        <v>34</v>
      </c>
      <c r="AX457" s="14" t="s">
        <v>86</v>
      </c>
      <c r="AY457" s="238" t="s">
        <v>127</v>
      </c>
    </row>
    <row r="458" spans="1:65" s="2" customFormat="1" ht="16.5" customHeight="1">
      <c r="A458" s="34"/>
      <c r="B458" s="35"/>
      <c r="C458" s="250" t="s">
        <v>613</v>
      </c>
      <c r="D458" s="250" t="s">
        <v>238</v>
      </c>
      <c r="E458" s="251" t="s">
        <v>614</v>
      </c>
      <c r="F458" s="252" t="s">
        <v>615</v>
      </c>
      <c r="G458" s="253" t="s">
        <v>450</v>
      </c>
      <c r="H458" s="254">
        <v>49.46</v>
      </c>
      <c r="I458" s="255"/>
      <c r="J458" s="256">
        <f>ROUND(I458*H458,2)</f>
        <v>0</v>
      </c>
      <c r="K458" s="252" t="s">
        <v>133</v>
      </c>
      <c r="L458" s="257"/>
      <c r="M458" s="258" t="s">
        <v>1</v>
      </c>
      <c r="N458" s="259" t="s">
        <v>43</v>
      </c>
      <c r="O458" s="71"/>
      <c r="P458" s="208">
        <f>O458*H458</f>
        <v>0</v>
      </c>
      <c r="Q458" s="208">
        <v>0.055</v>
      </c>
      <c r="R458" s="208">
        <f>Q458*H458</f>
        <v>2.7203</v>
      </c>
      <c r="S458" s="208">
        <v>0</v>
      </c>
      <c r="T458" s="209">
        <f>S458*H458</f>
        <v>0</v>
      </c>
      <c r="U458" s="34"/>
      <c r="V458" s="34"/>
      <c r="W458" s="34"/>
      <c r="X458" s="34"/>
      <c r="Y458" s="34"/>
      <c r="Z458" s="34"/>
      <c r="AA458" s="34"/>
      <c r="AB458" s="34"/>
      <c r="AC458" s="34"/>
      <c r="AD458" s="34"/>
      <c r="AE458" s="34"/>
      <c r="AR458" s="210" t="s">
        <v>182</v>
      </c>
      <c r="AT458" s="210" t="s">
        <v>238</v>
      </c>
      <c r="AU458" s="210" t="s">
        <v>88</v>
      </c>
      <c r="AY458" s="17" t="s">
        <v>127</v>
      </c>
      <c r="BE458" s="211">
        <f>IF(N458="základní",J458,0)</f>
        <v>0</v>
      </c>
      <c r="BF458" s="211">
        <f>IF(N458="snížená",J458,0)</f>
        <v>0</v>
      </c>
      <c r="BG458" s="211">
        <f>IF(N458="zákl. přenesená",J458,0)</f>
        <v>0</v>
      </c>
      <c r="BH458" s="211">
        <f>IF(N458="sníž. přenesená",J458,0)</f>
        <v>0</v>
      </c>
      <c r="BI458" s="211">
        <f>IF(N458="nulová",J458,0)</f>
        <v>0</v>
      </c>
      <c r="BJ458" s="17" t="s">
        <v>86</v>
      </c>
      <c r="BK458" s="211">
        <f>ROUND(I458*H458,2)</f>
        <v>0</v>
      </c>
      <c r="BL458" s="17" t="s">
        <v>134</v>
      </c>
      <c r="BM458" s="210" t="s">
        <v>616</v>
      </c>
    </row>
    <row r="459" spans="1:47" s="2" customFormat="1" ht="11.25">
      <c r="A459" s="34"/>
      <c r="B459" s="35"/>
      <c r="C459" s="36"/>
      <c r="D459" s="212" t="s">
        <v>136</v>
      </c>
      <c r="E459" s="36"/>
      <c r="F459" s="213" t="s">
        <v>615</v>
      </c>
      <c r="G459" s="36"/>
      <c r="H459" s="36"/>
      <c r="I459" s="111"/>
      <c r="J459" s="36"/>
      <c r="K459" s="36"/>
      <c r="L459" s="39"/>
      <c r="M459" s="214"/>
      <c r="N459" s="215"/>
      <c r="O459" s="71"/>
      <c r="P459" s="71"/>
      <c r="Q459" s="71"/>
      <c r="R459" s="71"/>
      <c r="S459" s="71"/>
      <c r="T459" s="72"/>
      <c r="U459" s="34"/>
      <c r="V459" s="34"/>
      <c r="W459" s="34"/>
      <c r="X459" s="34"/>
      <c r="Y459" s="34"/>
      <c r="Z459" s="34"/>
      <c r="AA459" s="34"/>
      <c r="AB459" s="34"/>
      <c r="AC459" s="34"/>
      <c r="AD459" s="34"/>
      <c r="AE459" s="34"/>
      <c r="AT459" s="17" t="s">
        <v>136</v>
      </c>
      <c r="AU459" s="17" t="s">
        <v>88</v>
      </c>
    </row>
    <row r="460" spans="2:51" s="13" customFormat="1" ht="11.25">
      <c r="B460" s="217"/>
      <c r="C460" s="218"/>
      <c r="D460" s="212" t="s">
        <v>140</v>
      </c>
      <c r="E460" s="219" t="s">
        <v>1</v>
      </c>
      <c r="F460" s="220" t="s">
        <v>611</v>
      </c>
      <c r="G460" s="218"/>
      <c r="H460" s="221">
        <v>46.91</v>
      </c>
      <c r="I460" s="222"/>
      <c r="J460" s="218"/>
      <c r="K460" s="218"/>
      <c r="L460" s="223"/>
      <c r="M460" s="224"/>
      <c r="N460" s="225"/>
      <c r="O460" s="225"/>
      <c r="P460" s="225"/>
      <c r="Q460" s="225"/>
      <c r="R460" s="225"/>
      <c r="S460" s="225"/>
      <c r="T460" s="226"/>
      <c r="AT460" s="227" t="s">
        <v>140</v>
      </c>
      <c r="AU460" s="227" t="s">
        <v>88</v>
      </c>
      <c r="AV460" s="13" t="s">
        <v>88</v>
      </c>
      <c r="AW460" s="13" t="s">
        <v>34</v>
      </c>
      <c r="AX460" s="13" t="s">
        <v>78</v>
      </c>
      <c r="AY460" s="227" t="s">
        <v>127</v>
      </c>
    </row>
    <row r="461" spans="2:51" s="13" customFormat="1" ht="11.25">
      <c r="B461" s="217"/>
      <c r="C461" s="218"/>
      <c r="D461" s="212" t="s">
        <v>140</v>
      </c>
      <c r="E461" s="219" t="s">
        <v>1</v>
      </c>
      <c r="F461" s="220" t="s">
        <v>612</v>
      </c>
      <c r="G461" s="218"/>
      <c r="H461" s="221">
        <v>2.06</v>
      </c>
      <c r="I461" s="222"/>
      <c r="J461" s="218"/>
      <c r="K461" s="218"/>
      <c r="L461" s="223"/>
      <c r="M461" s="224"/>
      <c r="N461" s="225"/>
      <c r="O461" s="225"/>
      <c r="P461" s="225"/>
      <c r="Q461" s="225"/>
      <c r="R461" s="225"/>
      <c r="S461" s="225"/>
      <c r="T461" s="226"/>
      <c r="AT461" s="227" t="s">
        <v>140</v>
      </c>
      <c r="AU461" s="227" t="s">
        <v>88</v>
      </c>
      <c r="AV461" s="13" t="s">
        <v>88</v>
      </c>
      <c r="AW461" s="13" t="s">
        <v>34</v>
      </c>
      <c r="AX461" s="13" t="s">
        <v>78</v>
      </c>
      <c r="AY461" s="227" t="s">
        <v>127</v>
      </c>
    </row>
    <row r="462" spans="2:51" s="14" customFormat="1" ht="11.25">
      <c r="B462" s="228"/>
      <c r="C462" s="229"/>
      <c r="D462" s="212" t="s">
        <v>140</v>
      </c>
      <c r="E462" s="230" t="s">
        <v>1</v>
      </c>
      <c r="F462" s="231" t="s">
        <v>143</v>
      </c>
      <c r="G462" s="229"/>
      <c r="H462" s="232">
        <v>48.97</v>
      </c>
      <c r="I462" s="233"/>
      <c r="J462" s="229"/>
      <c r="K462" s="229"/>
      <c r="L462" s="234"/>
      <c r="M462" s="235"/>
      <c r="N462" s="236"/>
      <c r="O462" s="236"/>
      <c r="P462" s="236"/>
      <c r="Q462" s="236"/>
      <c r="R462" s="236"/>
      <c r="S462" s="236"/>
      <c r="T462" s="237"/>
      <c r="AT462" s="238" t="s">
        <v>140</v>
      </c>
      <c r="AU462" s="238" t="s">
        <v>88</v>
      </c>
      <c r="AV462" s="14" t="s">
        <v>134</v>
      </c>
      <c r="AW462" s="14" t="s">
        <v>34</v>
      </c>
      <c r="AX462" s="14" t="s">
        <v>86</v>
      </c>
      <c r="AY462" s="238" t="s">
        <v>127</v>
      </c>
    </row>
    <row r="463" spans="2:51" s="13" customFormat="1" ht="11.25">
      <c r="B463" s="217"/>
      <c r="C463" s="218"/>
      <c r="D463" s="212" t="s">
        <v>140</v>
      </c>
      <c r="E463" s="218"/>
      <c r="F463" s="220" t="s">
        <v>617</v>
      </c>
      <c r="G463" s="218"/>
      <c r="H463" s="221">
        <v>49.46</v>
      </c>
      <c r="I463" s="222"/>
      <c r="J463" s="218"/>
      <c r="K463" s="218"/>
      <c r="L463" s="223"/>
      <c r="M463" s="224"/>
      <c r="N463" s="225"/>
      <c r="O463" s="225"/>
      <c r="P463" s="225"/>
      <c r="Q463" s="225"/>
      <c r="R463" s="225"/>
      <c r="S463" s="225"/>
      <c r="T463" s="226"/>
      <c r="AT463" s="227" t="s">
        <v>140</v>
      </c>
      <c r="AU463" s="227" t="s">
        <v>88</v>
      </c>
      <c r="AV463" s="13" t="s">
        <v>88</v>
      </c>
      <c r="AW463" s="13" t="s">
        <v>4</v>
      </c>
      <c r="AX463" s="13" t="s">
        <v>86</v>
      </c>
      <c r="AY463" s="227" t="s">
        <v>127</v>
      </c>
    </row>
    <row r="464" spans="1:65" s="2" customFormat="1" ht="24" customHeight="1">
      <c r="A464" s="34"/>
      <c r="B464" s="35"/>
      <c r="C464" s="199" t="s">
        <v>618</v>
      </c>
      <c r="D464" s="199" t="s">
        <v>129</v>
      </c>
      <c r="E464" s="200" t="s">
        <v>619</v>
      </c>
      <c r="F464" s="201" t="s">
        <v>620</v>
      </c>
      <c r="G464" s="202" t="s">
        <v>450</v>
      </c>
      <c r="H464" s="203">
        <v>285.09</v>
      </c>
      <c r="I464" s="204"/>
      <c r="J464" s="205">
        <f>ROUND(I464*H464,2)</f>
        <v>0</v>
      </c>
      <c r="K464" s="201" t="s">
        <v>133</v>
      </c>
      <c r="L464" s="39"/>
      <c r="M464" s="206" t="s">
        <v>1</v>
      </c>
      <c r="N464" s="207" t="s">
        <v>43</v>
      </c>
      <c r="O464" s="71"/>
      <c r="P464" s="208">
        <f>O464*H464</f>
        <v>0</v>
      </c>
      <c r="Q464" s="208">
        <v>0.14067</v>
      </c>
      <c r="R464" s="208">
        <f>Q464*H464</f>
        <v>40.10361029999999</v>
      </c>
      <c r="S464" s="208">
        <v>0</v>
      </c>
      <c r="T464" s="209">
        <f>S464*H464</f>
        <v>0</v>
      </c>
      <c r="U464" s="34"/>
      <c r="V464" s="34"/>
      <c r="W464" s="34"/>
      <c r="X464" s="34"/>
      <c r="Y464" s="34"/>
      <c r="Z464" s="34"/>
      <c r="AA464" s="34"/>
      <c r="AB464" s="34"/>
      <c r="AC464" s="34"/>
      <c r="AD464" s="34"/>
      <c r="AE464" s="34"/>
      <c r="AR464" s="210" t="s">
        <v>134</v>
      </c>
      <c r="AT464" s="210" t="s">
        <v>129</v>
      </c>
      <c r="AU464" s="210" t="s">
        <v>88</v>
      </c>
      <c r="AY464" s="17" t="s">
        <v>127</v>
      </c>
      <c r="BE464" s="211">
        <f>IF(N464="základní",J464,0)</f>
        <v>0</v>
      </c>
      <c r="BF464" s="211">
        <f>IF(N464="snížená",J464,0)</f>
        <v>0</v>
      </c>
      <c r="BG464" s="211">
        <f>IF(N464="zákl. přenesená",J464,0)</f>
        <v>0</v>
      </c>
      <c r="BH464" s="211">
        <f>IF(N464="sníž. přenesená",J464,0)</f>
        <v>0</v>
      </c>
      <c r="BI464" s="211">
        <f>IF(N464="nulová",J464,0)</f>
        <v>0</v>
      </c>
      <c r="BJ464" s="17" t="s">
        <v>86</v>
      </c>
      <c r="BK464" s="211">
        <f>ROUND(I464*H464,2)</f>
        <v>0</v>
      </c>
      <c r="BL464" s="17" t="s">
        <v>134</v>
      </c>
      <c r="BM464" s="210" t="s">
        <v>621</v>
      </c>
    </row>
    <row r="465" spans="1:47" s="2" customFormat="1" ht="29.25">
      <c r="A465" s="34"/>
      <c r="B465" s="35"/>
      <c r="C465" s="36"/>
      <c r="D465" s="212" t="s">
        <v>136</v>
      </c>
      <c r="E465" s="36"/>
      <c r="F465" s="213" t="s">
        <v>622</v>
      </c>
      <c r="G465" s="36"/>
      <c r="H465" s="36"/>
      <c r="I465" s="111"/>
      <c r="J465" s="36"/>
      <c r="K465" s="36"/>
      <c r="L465" s="39"/>
      <c r="M465" s="214"/>
      <c r="N465" s="215"/>
      <c r="O465" s="71"/>
      <c r="P465" s="71"/>
      <c r="Q465" s="71"/>
      <c r="R465" s="71"/>
      <c r="S465" s="71"/>
      <c r="T465" s="72"/>
      <c r="U465" s="34"/>
      <c r="V465" s="34"/>
      <c r="W465" s="34"/>
      <c r="X465" s="34"/>
      <c r="Y465" s="34"/>
      <c r="Z465" s="34"/>
      <c r="AA465" s="34"/>
      <c r="AB465" s="34"/>
      <c r="AC465" s="34"/>
      <c r="AD465" s="34"/>
      <c r="AE465" s="34"/>
      <c r="AT465" s="17" t="s">
        <v>136</v>
      </c>
      <c r="AU465" s="17" t="s">
        <v>88</v>
      </c>
    </row>
    <row r="466" spans="1:47" s="2" customFormat="1" ht="107.25">
      <c r="A466" s="34"/>
      <c r="B466" s="35"/>
      <c r="C466" s="36"/>
      <c r="D466" s="212" t="s">
        <v>138</v>
      </c>
      <c r="E466" s="36"/>
      <c r="F466" s="216" t="s">
        <v>623</v>
      </c>
      <c r="G466" s="36"/>
      <c r="H466" s="36"/>
      <c r="I466" s="111"/>
      <c r="J466" s="36"/>
      <c r="K466" s="36"/>
      <c r="L466" s="39"/>
      <c r="M466" s="214"/>
      <c r="N466" s="215"/>
      <c r="O466" s="71"/>
      <c r="P466" s="71"/>
      <c r="Q466" s="71"/>
      <c r="R466" s="71"/>
      <c r="S466" s="71"/>
      <c r="T466" s="72"/>
      <c r="U466" s="34"/>
      <c r="V466" s="34"/>
      <c r="W466" s="34"/>
      <c r="X466" s="34"/>
      <c r="Y466" s="34"/>
      <c r="Z466" s="34"/>
      <c r="AA466" s="34"/>
      <c r="AB466" s="34"/>
      <c r="AC466" s="34"/>
      <c r="AD466" s="34"/>
      <c r="AE466" s="34"/>
      <c r="AT466" s="17" t="s">
        <v>138</v>
      </c>
      <c r="AU466" s="17" t="s">
        <v>88</v>
      </c>
    </row>
    <row r="467" spans="2:51" s="13" customFormat="1" ht="11.25">
      <c r="B467" s="217"/>
      <c r="C467" s="218"/>
      <c r="D467" s="212" t="s">
        <v>140</v>
      </c>
      <c r="E467" s="219" t="s">
        <v>1</v>
      </c>
      <c r="F467" s="220" t="s">
        <v>624</v>
      </c>
      <c r="G467" s="218"/>
      <c r="H467" s="221">
        <v>285.09</v>
      </c>
      <c r="I467" s="222"/>
      <c r="J467" s="218"/>
      <c r="K467" s="218"/>
      <c r="L467" s="223"/>
      <c r="M467" s="224"/>
      <c r="N467" s="225"/>
      <c r="O467" s="225"/>
      <c r="P467" s="225"/>
      <c r="Q467" s="225"/>
      <c r="R467" s="225"/>
      <c r="S467" s="225"/>
      <c r="T467" s="226"/>
      <c r="AT467" s="227" t="s">
        <v>140</v>
      </c>
      <c r="AU467" s="227" t="s">
        <v>88</v>
      </c>
      <c r="AV467" s="13" t="s">
        <v>88</v>
      </c>
      <c r="AW467" s="13" t="s">
        <v>34</v>
      </c>
      <c r="AX467" s="13" t="s">
        <v>86</v>
      </c>
      <c r="AY467" s="227" t="s">
        <v>127</v>
      </c>
    </row>
    <row r="468" spans="1:65" s="2" customFormat="1" ht="16.5" customHeight="1">
      <c r="A468" s="34"/>
      <c r="B468" s="35"/>
      <c r="C468" s="250" t="s">
        <v>625</v>
      </c>
      <c r="D468" s="250" t="s">
        <v>238</v>
      </c>
      <c r="E468" s="251" t="s">
        <v>626</v>
      </c>
      <c r="F468" s="252" t="s">
        <v>627</v>
      </c>
      <c r="G468" s="253" t="s">
        <v>450</v>
      </c>
      <c r="H468" s="254">
        <v>287.941</v>
      </c>
      <c r="I468" s="255"/>
      <c r="J468" s="256">
        <f>ROUND(I468*H468,2)</f>
        <v>0</v>
      </c>
      <c r="K468" s="252" t="s">
        <v>133</v>
      </c>
      <c r="L468" s="257"/>
      <c r="M468" s="258" t="s">
        <v>1</v>
      </c>
      <c r="N468" s="259" t="s">
        <v>43</v>
      </c>
      <c r="O468" s="71"/>
      <c r="P468" s="208">
        <f>O468*H468</f>
        <v>0</v>
      </c>
      <c r="Q468" s="208">
        <v>0.08</v>
      </c>
      <c r="R468" s="208">
        <f>Q468*H468</f>
        <v>23.035279999999997</v>
      </c>
      <c r="S468" s="208">
        <v>0</v>
      </c>
      <c r="T468" s="209">
        <f>S468*H468</f>
        <v>0</v>
      </c>
      <c r="U468" s="34"/>
      <c r="V468" s="34"/>
      <c r="W468" s="34"/>
      <c r="X468" s="34"/>
      <c r="Y468" s="34"/>
      <c r="Z468" s="34"/>
      <c r="AA468" s="34"/>
      <c r="AB468" s="34"/>
      <c r="AC468" s="34"/>
      <c r="AD468" s="34"/>
      <c r="AE468" s="34"/>
      <c r="AR468" s="210" t="s">
        <v>182</v>
      </c>
      <c r="AT468" s="210" t="s">
        <v>238</v>
      </c>
      <c r="AU468" s="210" t="s">
        <v>88</v>
      </c>
      <c r="AY468" s="17" t="s">
        <v>127</v>
      </c>
      <c r="BE468" s="211">
        <f>IF(N468="základní",J468,0)</f>
        <v>0</v>
      </c>
      <c r="BF468" s="211">
        <f>IF(N468="snížená",J468,0)</f>
        <v>0</v>
      </c>
      <c r="BG468" s="211">
        <f>IF(N468="zákl. přenesená",J468,0)</f>
        <v>0</v>
      </c>
      <c r="BH468" s="211">
        <f>IF(N468="sníž. přenesená",J468,0)</f>
        <v>0</v>
      </c>
      <c r="BI468" s="211">
        <f>IF(N468="nulová",J468,0)</f>
        <v>0</v>
      </c>
      <c r="BJ468" s="17" t="s">
        <v>86</v>
      </c>
      <c r="BK468" s="211">
        <f>ROUND(I468*H468,2)</f>
        <v>0</v>
      </c>
      <c r="BL468" s="17" t="s">
        <v>134</v>
      </c>
      <c r="BM468" s="210" t="s">
        <v>628</v>
      </c>
    </row>
    <row r="469" spans="1:47" s="2" customFormat="1" ht="11.25">
      <c r="A469" s="34"/>
      <c r="B469" s="35"/>
      <c r="C469" s="36"/>
      <c r="D469" s="212" t="s">
        <v>136</v>
      </c>
      <c r="E469" s="36"/>
      <c r="F469" s="213" t="s">
        <v>627</v>
      </c>
      <c r="G469" s="36"/>
      <c r="H469" s="36"/>
      <c r="I469" s="111"/>
      <c r="J469" s="36"/>
      <c r="K469" s="36"/>
      <c r="L469" s="39"/>
      <c r="M469" s="214"/>
      <c r="N469" s="215"/>
      <c r="O469" s="71"/>
      <c r="P469" s="71"/>
      <c r="Q469" s="71"/>
      <c r="R469" s="71"/>
      <c r="S469" s="71"/>
      <c r="T469" s="72"/>
      <c r="U469" s="34"/>
      <c r="V469" s="34"/>
      <c r="W469" s="34"/>
      <c r="X469" s="34"/>
      <c r="Y469" s="34"/>
      <c r="Z469" s="34"/>
      <c r="AA469" s="34"/>
      <c r="AB469" s="34"/>
      <c r="AC469" s="34"/>
      <c r="AD469" s="34"/>
      <c r="AE469" s="34"/>
      <c r="AT469" s="17" t="s">
        <v>136</v>
      </c>
      <c r="AU469" s="17" t="s">
        <v>88</v>
      </c>
    </row>
    <row r="470" spans="2:51" s="13" customFormat="1" ht="11.25">
      <c r="B470" s="217"/>
      <c r="C470" s="218"/>
      <c r="D470" s="212" t="s">
        <v>140</v>
      </c>
      <c r="E470" s="219" t="s">
        <v>1</v>
      </c>
      <c r="F470" s="220" t="s">
        <v>629</v>
      </c>
      <c r="G470" s="218"/>
      <c r="H470" s="221">
        <v>285.09</v>
      </c>
      <c r="I470" s="222"/>
      <c r="J470" s="218"/>
      <c r="K470" s="218"/>
      <c r="L470" s="223"/>
      <c r="M470" s="224"/>
      <c r="N470" s="225"/>
      <c r="O470" s="225"/>
      <c r="P470" s="225"/>
      <c r="Q470" s="225"/>
      <c r="R470" s="225"/>
      <c r="S470" s="225"/>
      <c r="T470" s="226"/>
      <c r="AT470" s="227" t="s">
        <v>140</v>
      </c>
      <c r="AU470" s="227" t="s">
        <v>88</v>
      </c>
      <c r="AV470" s="13" t="s">
        <v>88</v>
      </c>
      <c r="AW470" s="13" t="s">
        <v>34</v>
      </c>
      <c r="AX470" s="13" t="s">
        <v>86</v>
      </c>
      <c r="AY470" s="227" t="s">
        <v>127</v>
      </c>
    </row>
    <row r="471" spans="2:51" s="13" customFormat="1" ht="11.25">
      <c r="B471" s="217"/>
      <c r="C471" s="218"/>
      <c r="D471" s="212" t="s">
        <v>140</v>
      </c>
      <c r="E471" s="218"/>
      <c r="F471" s="220" t="s">
        <v>630</v>
      </c>
      <c r="G471" s="218"/>
      <c r="H471" s="221">
        <v>287.941</v>
      </c>
      <c r="I471" s="222"/>
      <c r="J471" s="218"/>
      <c r="K471" s="218"/>
      <c r="L471" s="223"/>
      <c r="M471" s="224"/>
      <c r="N471" s="225"/>
      <c r="O471" s="225"/>
      <c r="P471" s="225"/>
      <c r="Q471" s="225"/>
      <c r="R471" s="225"/>
      <c r="S471" s="225"/>
      <c r="T471" s="226"/>
      <c r="AT471" s="227" t="s">
        <v>140</v>
      </c>
      <c r="AU471" s="227" t="s">
        <v>88</v>
      </c>
      <c r="AV471" s="13" t="s">
        <v>88</v>
      </c>
      <c r="AW471" s="13" t="s">
        <v>4</v>
      </c>
      <c r="AX471" s="13" t="s">
        <v>86</v>
      </c>
      <c r="AY471" s="227" t="s">
        <v>127</v>
      </c>
    </row>
    <row r="472" spans="1:65" s="2" customFormat="1" ht="16.5" customHeight="1">
      <c r="A472" s="34"/>
      <c r="B472" s="35"/>
      <c r="C472" s="199" t="s">
        <v>631</v>
      </c>
      <c r="D472" s="199" t="s">
        <v>129</v>
      </c>
      <c r="E472" s="200" t="s">
        <v>632</v>
      </c>
      <c r="F472" s="201" t="s">
        <v>633</v>
      </c>
      <c r="G472" s="202" t="s">
        <v>450</v>
      </c>
      <c r="H472" s="203">
        <v>6.03</v>
      </c>
      <c r="I472" s="204"/>
      <c r="J472" s="205">
        <f>ROUND(I472*H472,2)</f>
        <v>0</v>
      </c>
      <c r="K472" s="201" t="s">
        <v>133</v>
      </c>
      <c r="L472" s="39"/>
      <c r="M472" s="206" t="s">
        <v>1</v>
      </c>
      <c r="N472" s="207" t="s">
        <v>43</v>
      </c>
      <c r="O472" s="71"/>
      <c r="P472" s="208">
        <f>O472*H472</f>
        <v>0</v>
      </c>
      <c r="Q472" s="208">
        <v>0</v>
      </c>
      <c r="R472" s="208">
        <f>Q472*H472</f>
        <v>0</v>
      </c>
      <c r="S472" s="208">
        <v>0</v>
      </c>
      <c r="T472" s="209">
        <f>S472*H472</f>
        <v>0</v>
      </c>
      <c r="U472" s="34"/>
      <c r="V472" s="34"/>
      <c r="W472" s="34"/>
      <c r="X472" s="34"/>
      <c r="Y472" s="34"/>
      <c r="Z472" s="34"/>
      <c r="AA472" s="34"/>
      <c r="AB472" s="34"/>
      <c r="AC472" s="34"/>
      <c r="AD472" s="34"/>
      <c r="AE472" s="34"/>
      <c r="AR472" s="210" t="s">
        <v>134</v>
      </c>
      <c r="AT472" s="210" t="s">
        <v>129</v>
      </c>
      <c r="AU472" s="210" t="s">
        <v>88</v>
      </c>
      <c r="AY472" s="17" t="s">
        <v>127</v>
      </c>
      <c r="BE472" s="211">
        <f>IF(N472="základní",J472,0)</f>
        <v>0</v>
      </c>
      <c r="BF472" s="211">
        <f>IF(N472="snížená",J472,0)</f>
        <v>0</v>
      </c>
      <c r="BG472" s="211">
        <f>IF(N472="zákl. přenesená",J472,0)</f>
        <v>0</v>
      </c>
      <c r="BH472" s="211">
        <f>IF(N472="sníž. přenesená",J472,0)</f>
        <v>0</v>
      </c>
      <c r="BI472" s="211">
        <f>IF(N472="nulová",J472,0)</f>
        <v>0</v>
      </c>
      <c r="BJ472" s="17" t="s">
        <v>86</v>
      </c>
      <c r="BK472" s="211">
        <f>ROUND(I472*H472,2)</f>
        <v>0</v>
      </c>
      <c r="BL472" s="17" t="s">
        <v>134</v>
      </c>
      <c r="BM472" s="210" t="s">
        <v>634</v>
      </c>
    </row>
    <row r="473" spans="1:47" s="2" customFormat="1" ht="19.5">
      <c r="A473" s="34"/>
      <c r="B473" s="35"/>
      <c r="C473" s="36"/>
      <c r="D473" s="212" t="s">
        <v>136</v>
      </c>
      <c r="E473" s="36"/>
      <c r="F473" s="213" t="s">
        <v>635</v>
      </c>
      <c r="G473" s="36"/>
      <c r="H473" s="36"/>
      <c r="I473" s="111"/>
      <c r="J473" s="36"/>
      <c r="K473" s="36"/>
      <c r="L473" s="39"/>
      <c r="M473" s="214"/>
      <c r="N473" s="215"/>
      <c r="O473" s="71"/>
      <c r="P473" s="71"/>
      <c r="Q473" s="71"/>
      <c r="R473" s="71"/>
      <c r="S473" s="71"/>
      <c r="T473" s="72"/>
      <c r="U473" s="34"/>
      <c r="V473" s="34"/>
      <c r="W473" s="34"/>
      <c r="X473" s="34"/>
      <c r="Y473" s="34"/>
      <c r="Z473" s="34"/>
      <c r="AA473" s="34"/>
      <c r="AB473" s="34"/>
      <c r="AC473" s="34"/>
      <c r="AD473" s="34"/>
      <c r="AE473" s="34"/>
      <c r="AT473" s="17" t="s">
        <v>136</v>
      </c>
      <c r="AU473" s="17" t="s">
        <v>88</v>
      </c>
    </row>
    <row r="474" spans="1:47" s="2" customFormat="1" ht="19.5">
      <c r="A474" s="34"/>
      <c r="B474" s="35"/>
      <c r="C474" s="36"/>
      <c r="D474" s="212" t="s">
        <v>138</v>
      </c>
      <c r="E474" s="36"/>
      <c r="F474" s="216" t="s">
        <v>636</v>
      </c>
      <c r="G474" s="36"/>
      <c r="H474" s="36"/>
      <c r="I474" s="111"/>
      <c r="J474" s="36"/>
      <c r="K474" s="36"/>
      <c r="L474" s="39"/>
      <c r="M474" s="214"/>
      <c r="N474" s="215"/>
      <c r="O474" s="71"/>
      <c r="P474" s="71"/>
      <c r="Q474" s="71"/>
      <c r="R474" s="71"/>
      <c r="S474" s="71"/>
      <c r="T474" s="72"/>
      <c r="U474" s="34"/>
      <c r="V474" s="34"/>
      <c r="W474" s="34"/>
      <c r="X474" s="34"/>
      <c r="Y474" s="34"/>
      <c r="Z474" s="34"/>
      <c r="AA474" s="34"/>
      <c r="AB474" s="34"/>
      <c r="AC474" s="34"/>
      <c r="AD474" s="34"/>
      <c r="AE474" s="34"/>
      <c r="AT474" s="17" t="s">
        <v>138</v>
      </c>
      <c r="AU474" s="17" t="s">
        <v>88</v>
      </c>
    </row>
    <row r="475" spans="2:51" s="13" customFormat="1" ht="11.25">
      <c r="B475" s="217"/>
      <c r="C475" s="218"/>
      <c r="D475" s="212" t="s">
        <v>140</v>
      </c>
      <c r="E475" s="219" t="s">
        <v>1</v>
      </c>
      <c r="F475" s="220" t="s">
        <v>637</v>
      </c>
      <c r="G475" s="218"/>
      <c r="H475" s="221">
        <v>6.03</v>
      </c>
      <c r="I475" s="222"/>
      <c r="J475" s="218"/>
      <c r="K475" s="218"/>
      <c r="L475" s="223"/>
      <c r="M475" s="224"/>
      <c r="N475" s="225"/>
      <c r="O475" s="225"/>
      <c r="P475" s="225"/>
      <c r="Q475" s="225"/>
      <c r="R475" s="225"/>
      <c r="S475" s="225"/>
      <c r="T475" s="226"/>
      <c r="AT475" s="227" t="s">
        <v>140</v>
      </c>
      <c r="AU475" s="227" t="s">
        <v>88</v>
      </c>
      <c r="AV475" s="13" t="s">
        <v>88</v>
      </c>
      <c r="AW475" s="13" t="s">
        <v>34</v>
      </c>
      <c r="AX475" s="13" t="s">
        <v>86</v>
      </c>
      <c r="AY475" s="227" t="s">
        <v>127</v>
      </c>
    </row>
    <row r="476" spans="1:65" s="2" customFormat="1" ht="16.5" customHeight="1">
      <c r="A476" s="34"/>
      <c r="B476" s="35"/>
      <c r="C476" s="199" t="s">
        <v>638</v>
      </c>
      <c r="D476" s="199" t="s">
        <v>129</v>
      </c>
      <c r="E476" s="200" t="s">
        <v>639</v>
      </c>
      <c r="F476" s="201" t="s">
        <v>640</v>
      </c>
      <c r="G476" s="202" t="s">
        <v>450</v>
      </c>
      <c r="H476" s="203">
        <v>92.43</v>
      </c>
      <c r="I476" s="204"/>
      <c r="J476" s="205">
        <f>ROUND(I476*H476,2)</f>
        <v>0</v>
      </c>
      <c r="K476" s="201" t="s">
        <v>133</v>
      </c>
      <c r="L476" s="39"/>
      <c r="M476" s="206" t="s">
        <v>1</v>
      </c>
      <c r="N476" s="207" t="s">
        <v>43</v>
      </c>
      <c r="O476" s="71"/>
      <c r="P476" s="208">
        <f>O476*H476</f>
        <v>0</v>
      </c>
      <c r="Q476" s="208">
        <v>0</v>
      </c>
      <c r="R476" s="208">
        <f>Q476*H476</f>
        <v>0</v>
      </c>
      <c r="S476" s="208">
        <v>0</v>
      </c>
      <c r="T476" s="209">
        <f>S476*H476</f>
        <v>0</v>
      </c>
      <c r="U476" s="34"/>
      <c r="V476" s="34"/>
      <c r="W476" s="34"/>
      <c r="X476" s="34"/>
      <c r="Y476" s="34"/>
      <c r="Z476" s="34"/>
      <c r="AA476" s="34"/>
      <c r="AB476" s="34"/>
      <c r="AC476" s="34"/>
      <c r="AD476" s="34"/>
      <c r="AE476" s="34"/>
      <c r="AR476" s="210" t="s">
        <v>134</v>
      </c>
      <c r="AT476" s="210" t="s">
        <v>129</v>
      </c>
      <c r="AU476" s="210" t="s">
        <v>88</v>
      </c>
      <c r="AY476" s="17" t="s">
        <v>127</v>
      </c>
      <c r="BE476" s="211">
        <f>IF(N476="základní",J476,0)</f>
        <v>0</v>
      </c>
      <c r="BF476" s="211">
        <f>IF(N476="snížená",J476,0)</f>
        <v>0</v>
      </c>
      <c r="BG476" s="211">
        <f>IF(N476="zákl. přenesená",J476,0)</f>
        <v>0</v>
      </c>
      <c r="BH476" s="211">
        <f>IF(N476="sníž. přenesená",J476,0)</f>
        <v>0</v>
      </c>
      <c r="BI476" s="211">
        <f>IF(N476="nulová",J476,0)</f>
        <v>0</v>
      </c>
      <c r="BJ476" s="17" t="s">
        <v>86</v>
      </c>
      <c r="BK476" s="211">
        <f>ROUND(I476*H476,2)</f>
        <v>0</v>
      </c>
      <c r="BL476" s="17" t="s">
        <v>134</v>
      </c>
      <c r="BM476" s="210" t="s">
        <v>641</v>
      </c>
    </row>
    <row r="477" spans="1:47" s="2" customFormat="1" ht="19.5">
      <c r="A477" s="34"/>
      <c r="B477" s="35"/>
      <c r="C477" s="36"/>
      <c r="D477" s="212" t="s">
        <v>136</v>
      </c>
      <c r="E477" s="36"/>
      <c r="F477" s="213" t="s">
        <v>642</v>
      </c>
      <c r="G477" s="36"/>
      <c r="H477" s="36"/>
      <c r="I477" s="111"/>
      <c r="J477" s="36"/>
      <c r="K477" s="36"/>
      <c r="L477" s="39"/>
      <c r="M477" s="214"/>
      <c r="N477" s="215"/>
      <c r="O477" s="71"/>
      <c r="P477" s="71"/>
      <c r="Q477" s="71"/>
      <c r="R477" s="71"/>
      <c r="S477" s="71"/>
      <c r="T477" s="72"/>
      <c r="U477" s="34"/>
      <c r="V477" s="34"/>
      <c r="W477" s="34"/>
      <c r="X477" s="34"/>
      <c r="Y477" s="34"/>
      <c r="Z477" s="34"/>
      <c r="AA477" s="34"/>
      <c r="AB477" s="34"/>
      <c r="AC477" s="34"/>
      <c r="AD477" s="34"/>
      <c r="AE477" s="34"/>
      <c r="AT477" s="17" t="s">
        <v>136</v>
      </c>
      <c r="AU477" s="17" t="s">
        <v>88</v>
      </c>
    </row>
    <row r="478" spans="1:47" s="2" customFormat="1" ht="19.5">
      <c r="A478" s="34"/>
      <c r="B478" s="35"/>
      <c r="C478" s="36"/>
      <c r="D478" s="212" t="s">
        <v>138</v>
      </c>
      <c r="E478" s="36"/>
      <c r="F478" s="216" t="s">
        <v>636</v>
      </c>
      <c r="G478" s="36"/>
      <c r="H478" s="36"/>
      <c r="I478" s="111"/>
      <c r="J478" s="36"/>
      <c r="K478" s="36"/>
      <c r="L478" s="39"/>
      <c r="M478" s="214"/>
      <c r="N478" s="215"/>
      <c r="O478" s="71"/>
      <c r="P478" s="71"/>
      <c r="Q478" s="71"/>
      <c r="R478" s="71"/>
      <c r="S478" s="71"/>
      <c r="T478" s="72"/>
      <c r="U478" s="34"/>
      <c r="V478" s="34"/>
      <c r="W478" s="34"/>
      <c r="X478" s="34"/>
      <c r="Y478" s="34"/>
      <c r="Z478" s="34"/>
      <c r="AA478" s="34"/>
      <c r="AB478" s="34"/>
      <c r="AC478" s="34"/>
      <c r="AD478" s="34"/>
      <c r="AE478" s="34"/>
      <c r="AT478" s="17" t="s">
        <v>138</v>
      </c>
      <c r="AU478" s="17" t="s">
        <v>88</v>
      </c>
    </row>
    <row r="479" spans="2:51" s="13" customFormat="1" ht="11.25">
      <c r="B479" s="217"/>
      <c r="C479" s="218"/>
      <c r="D479" s="212" t="s">
        <v>140</v>
      </c>
      <c r="E479" s="219" t="s">
        <v>1</v>
      </c>
      <c r="F479" s="220" t="s">
        <v>643</v>
      </c>
      <c r="G479" s="218"/>
      <c r="H479" s="221">
        <v>92.43</v>
      </c>
      <c r="I479" s="222"/>
      <c r="J479" s="218"/>
      <c r="K479" s="218"/>
      <c r="L479" s="223"/>
      <c r="M479" s="224"/>
      <c r="N479" s="225"/>
      <c r="O479" s="225"/>
      <c r="P479" s="225"/>
      <c r="Q479" s="225"/>
      <c r="R479" s="225"/>
      <c r="S479" s="225"/>
      <c r="T479" s="226"/>
      <c r="AT479" s="227" t="s">
        <v>140</v>
      </c>
      <c r="AU479" s="227" t="s">
        <v>88</v>
      </c>
      <c r="AV479" s="13" t="s">
        <v>88</v>
      </c>
      <c r="AW479" s="13" t="s">
        <v>34</v>
      </c>
      <c r="AX479" s="13" t="s">
        <v>86</v>
      </c>
      <c r="AY479" s="227" t="s">
        <v>127</v>
      </c>
    </row>
    <row r="480" spans="1:65" s="2" customFormat="1" ht="24" customHeight="1">
      <c r="A480" s="34"/>
      <c r="B480" s="35"/>
      <c r="C480" s="199" t="s">
        <v>644</v>
      </c>
      <c r="D480" s="199" t="s">
        <v>129</v>
      </c>
      <c r="E480" s="200" t="s">
        <v>645</v>
      </c>
      <c r="F480" s="201" t="s">
        <v>646</v>
      </c>
      <c r="G480" s="202" t="s">
        <v>247</v>
      </c>
      <c r="H480" s="203">
        <v>4.4</v>
      </c>
      <c r="I480" s="204"/>
      <c r="J480" s="205">
        <f>ROUND(I480*H480,2)</f>
        <v>0</v>
      </c>
      <c r="K480" s="201" t="s">
        <v>133</v>
      </c>
      <c r="L480" s="39"/>
      <c r="M480" s="206" t="s">
        <v>1</v>
      </c>
      <c r="N480" s="207" t="s">
        <v>43</v>
      </c>
      <c r="O480" s="71"/>
      <c r="P480" s="208">
        <f>O480*H480</f>
        <v>0</v>
      </c>
      <c r="Q480" s="208">
        <v>0</v>
      </c>
      <c r="R480" s="208">
        <f>Q480*H480</f>
        <v>0</v>
      </c>
      <c r="S480" s="208">
        <v>0</v>
      </c>
      <c r="T480" s="209">
        <f>S480*H480</f>
        <v>0</v>
      </c>
      <c r="U480" s="34"/>
      <c r="V480" s="34"/>
      <c r="W480" s="34"/>
      <c r="X480" s="34"/>
      <c r="Y480" s="34"/>
      <c r="Z480" s="34"/>
      <c r="AA480" s="34"/>
      <c r="AB480" s="34"/>
      <c r="AC480" s="34"/>
      <c r="AD480" s="34"/>
      <c r="AE480" s="34"/>
      <c r="AR480" s="210" t="s">
        <v>134</v>
      </c>
      <c r="AT480" s="210" t="s">
        <v>129</v>
      </c>
      <c r="AU480" s="210" t="s">
        <v>88</v>
      </c>
      <c r="AY480" s="17" t="s">
        <v>127</v>
      </c>
      <c r="BE480" s="211">
        <f>IF(N480="základní",J480,0)</f>
        <v>0</v>
      </c>
      <c r="BF480" s="211">
        <f>IF(N480="snížená",J480,0)</f>
        <v>0</v>
      </c>
      <c r="BG480" s="211">
        <f>IF(N480="zákl. přenesená",J480,0)</f>
        <v>0</v>
      </c>
      <c r="BH480" s="211">
        <f>IF(N480="sníž. přenesená",J480,0)</f>
        <v>0</v>
      </c>
      <c r="BI480" s="211">
        <f>IF(N480="nulová",J480,0)</f>
        <v>0</v>
      </c>
      <c r="BJ480" s="17" t="s">
        <v>86</v>
      </c>
      <c r="BK480" s="211">
        <f>ROUND(I480*H480,2)</f>
        <v>0</v>
      </c>
      <c r="BL480" s="17" t="s">
        <v>134</v>
      </c>
      <c r="BM480" s="210" t="s">
        <v>647</v>
      </c>
    </row>
    <row r="481" spans="1:47" s="2" customFormat="1" ht="39">
      <c r="A481" s="34"/>
      <c r="B481" s="35"/>
      <c r="C481" s="36"/>
      <c r="D481" s="212" t="s">
        <v>136</v>
      </c>
      <c r="E481" s="36"/>
      <c r="F481" s="213" t="s">
        <v>648</v>
      </c>
      <c r="G481" s="36"/>
      <c r="H481" s="36"/>
      <c r="I481" s="111"/>
      <c r="J481" s="36"/>
      <c r="K481" s="36"/>
      <c r="L481" s="39"/>
      <c r="M481" s="214"/>
      <c r="N481" s="215"/>
      <c r="O481" s="71"/>
      <c r="P481" s="71"/>
      <c r="Q481" s="71"/>
      <c r="R481" s="71"/>
      <c r="S481" s="71"/>
      <c r="T481" s="72"/>
      <c r="U481" s="34"/>
      <c r="V481" s="34"/>
      <c r="W481" s="34"/>
      <c r="X481" s="34"/>
      <c r="Y481" s="34"/>
      <c r="Z481" s="34"/>
      <c r="AA481" s="34"/>
      <c r="AB481" s="34"/>
      <c r="AC481" s="34"/>
      <c r="AD481" s="34"/>
      <c r="AE481" s="34"/>
      <c r="AT481" s="17" t="s">
        <v>136</v>
      </c>
      <c r="AU481" s="17" t="s">
        <v>88</v>
      </c>
    </row>
    <row r="482" spans="1:47" s="2" customFormat="1" ht="58.5">
      <c r="A482" s="34"/>
      <c r="B482" s="35"/>
      <c r="C482" s="36"/>
      <c r="D482" s="212" t="s">
        <v>138</v>
      </c>
      <c r="E482" s="36"/>
      <c r="F482" s="216" t="s">
        <v>649</v>
      </c>
      <c r="G482" s="36"/>
      <c r="H482" s="36"/>
      <c r="I482" s="111"/>
      <c r="J482" s="36"/>
      <c r="K482" s="36"/>
      <c r="L482" s="39"/>
      <c r="M482" s="214"/>
      <c r="N482" s="215"/>
      <c r="O482" s="71"/>
      <c r="P482" s="71"/>
      <c r="Q482" s="71"/>
      <c r="R482" s="71"/>
      <c r="S482" s="71"/>
      <c r="T482" s="72"/>
      <c r="U482" s="34"/>
      <c r="V482" s="34"/>
      <c r="W482" s="34"/>
      <c r="X482" s="34"/>
      <c r="Y482" s="34"/>
      <c r="Z482" s="34"/>
      <c r="AA482" s="34"/>
      <c r="AB482" s="34"/>
      <c r="AC482" s="34"/>
      <c r="AD482" s="34"/>
      <c r="AE482" s="34"/>
      <c r="AT482" s="17" t="s">
        <v>138</v>
      </c>
      <c r="AU482" s="17" t="s">
        <v>88</v>
      </c>
    </row>
    <row r="483" spans="2:51" s="13" customFormat="1" ht="11.25">
      <c r="B483" s="217"/>
      <c r="C483" s="218"/>
      <c r="D483" s="212" t="s">
        <v>140</v>
      </c>
      <c r="E483" s="219" t="s">
        <v>1</v>
      </c>
      <c r="F483" s="220" t="s">
        <v>650</v>
      </c>
      <c r="G483" s="218"/>
      <c r="H483" s="221">
        <v>4.4</v>
      </c>
      <c r="I483" s="222"/>
      <c r="J483" s="218"/>
      <c r="K483" s="218"/>
      <c r="L483" s="223"/>
      <c r="M483" s="224"/>
      <c r="N483" s="225"/>
      <c r="O483" s="225"/>
      <c r="P483" s="225"/>
      <c r="Q483" s="225"/>
      <c r="R483" s="225"/>
      <c r="S483" s="225"/>
      <c r="T483" s="226"/>
      <c r="AT483" s="227" t="s">
        <v>140</v>
      </c>
      <c r="AU483" s="227" t="s">
        <v>88</v>
      </c>
      <c r="AV483" s="13" t="s">
        <v>88</v>
      </c>
      <c r="AW483" s="13" t="s">
        <v>34</v>
      </c>
      <c r="AX483" s="13" t="s">
        <v>86</v>
      </c>
      <c r="AY483" s="227" t="s">
        <v>127</v>
      </c>
    </row>
    <row r="484" spans="2:63" s="12" customFormat="1" ht="20.85" customHeight="1">
      <c r="B484" s="183"/>
      <c r="C484" s="184"/>
      <c r="D484" s="185" t="s">
        <v>77</v>
      </c>
      <c r="E484" s="197" t="s">
        <v>651</v>
      </c>
      <c r="F484" s="197" t="s">
        <v>652</v>
      </c>
      <c r="G484" s="184"/>
      <c r="H484" s="184"/>
      <c r="I484" s="187"/>
      <c r="J484" s="198">
        <f>BK484</f>
        <v>0</v>
      </c>
      <c r="K484" s="184"/>
      <c r="L484" s="189"/>
      <c r="M484" s="190"/>
      <c r="N484" s="191"/>
      <c r="O484" s="191"/>
      <c r="P484" s="192">
        <f>SUM(P485:P530)</f>
        <v>0</v>
      </c>
      <c r="Q484" s="191"/>
      <c r="R484" s="192">
        <f>SUM(R485:R530)</f>
        <v>0.0996045</v>
      </c>
      <c r="S484" s="191"/>
      <c r="T484" s="193">
        <f>SUM(T485:T530)</f>
        <v>564.56882</v>
      </c>
      <c r="AR484" s="194" t="s">
        <v>86</v>
      </c>
      <c r="AT484" s="195" t="s">
        <v>77</v>
      </c>
      <c r="AU484" s="195" t="s">
        <v>88</v>
      </c>
      <c r="AY484" s="194" t="s">
        <v>127</v>
      </c>
      <c r="BK484" s="196">
        <f>SUM(BK485:BK530)</f>
        <v>0</v>
      </c>
    </row>
    <row r="485" spans="1:65" s="2" customFormat="1" ht="24" customHeight="1">
      <c r="A485" s="34"/>
      <c r="B485" s="35"/>
      <c r="C485" s="199" t="s">
        <v>653</v>
      </c>
      <c r="D485" s="199" t="s">
        <v>129</v>
      </c>
      <c r="E485" s="200" t="s">
        <v>654</v>
      </c>
      <c r="F485" s="201" t="s">
        <v>655</v>
      </c>
      <c r="G485" s="202" t="s">
        <v>247</v>
      </c>
      <c r="H485" s="203">
        <v>31.16</v>
      </c>
      <c r="I485" s="204"/>
      <c r="J485" s="205">
        <f>ROUND(I485*H485,2)</f>
        <v>0</v>
      </c>
      <c r="K485" s="201" t="s">
        <v>133</v>
      </c>
      <c r="L485" s="39"/>
      <c r="M485" s="206" t="s">
        <v>1</v>
      </c>
      <c r="N485" s="207" t="s">
        <v>43</v>
      </c>
      <c r="O485" s="71"/>
      <c r="P485" s="208">
        <f>O485*H485</f>
        <v>0</v>
      </c>
      <c r="Q485" s="208">
        <v>0</v>
      </c>
      <c r="R485" s="208">
        <f>Q485*H485</f>
        <v>0</v>
      </c>
      <c r="S485" s="208">
        <v>0.295</v>
      </c>
      <c r="T485" s="209">
        <f>S485*H485</f>
        <v>9.1922</v>
      </c>
      <c r="U485" s="34"/>
      <c r="V485" s="34"/>
      <c r="W485" s="34"/>
      <c r="X485" s="34"/>
      <c r="Y485" s="34"/>
      <c r="Z485" s="34"/>
      <c r="AA485" s="34"/>
      <c r="AB485" s="34"/>
      <c r="AC485" s="34"/>
      <c r="AD485" s="34"/>
      <c r="AE485" s="34"/>
      <c r="AR485" s="210" t="s">
        <v>134</v>
      </c>
      <c r="AT485" s="210" t="s">
        <v>129</v>
      </c>
      <c r="AU485" s="210" t="s">
        <v>149</v>
      </c>
      <c r="AY485" s="17" t="s">
        <v>127</v>
      </c>
      <c r="BE485" s="211">
        <f>IF(N485="základní",J485,0)</f>
        <v>0</v>
      </c>
      <c r="BF485" s="211">
        <f>IF(N485="snížená",J485,0)</f>
        <v>0</v>
      </c>
      <c r="BG485" s="211">
        <f>IF(N485="zákl. přenesená",J485,0)</f>
        <v>0</v>
      </c>
      <c r="BH485" s="211">
        <f>IF(N485="sníž. přenesená",J485,0)</f>
        <v>0</v>
      </c>
      <c r="BI485" s="211">
        <f>IF(N485="nulová",J485,0)</f>
        <v>0</v>
      </c>
      <c r="BJ485" s="17" t="s">
        <v>86</v>
      </c>
      <c r="BK485" s="211">
        <f>ROUND(I485*H485,2)</f>
        <v>0</v>
      </c>
      <c r="BL485" s="17" t="s">
        <v>134</v>
      </c>
      <c r="BM485" s="210" t="s">
        <v>656</v>
      </c>
    </row>
    <row r="486" spans="1:47" s="2" customFormat="1" ht="39">
      <c r="A486" s="34"/>
      <c r="B486" s="35"/>
      <c r="C486" s="36"/>
      <c r="D486" s="212" t="s">
        <v>136</v>
      </c>
      <c r="E486" s="36"/>
      <c r="F486" s="213" t="s">
        <v>657</v>
      </c>
      <c r="G486" s="36"/>
      <c r="H486" s="36"/>
      <c r="I486" s="111"/>
      <c r="J486" s="36"/>
      <c r="K486" s="36"/>
      <c r="L486" s="39"/>
      <c r="M486" s="214"/>
      <c r="N486" s="215"/>
      <c r="O486" s="71"/>
      <c r="P486" s="71"/>
      <c r="Q486" s="71"/>
      <c r="R486" s="71"/>
      <c r="S486" s="71"/>
      <c r="T486" s="72"/>
      <c r="U486" s="34"/>
      <c r="V486" s="34"/>
      <c r="W486" s="34"/>
      <c r="X486" s="34"/>
      <c r="Y486" s="34"/>
      <c r="Z486" s="34"/>
      <c r="AA486" s="34"/>
      <c r="AB486" s="34"/>
      <c r="AC486" s="34"/>
      <c r="AD486" s="34"/>
      <c r="AE486" s="34"/>
      <c r="AT486" s="17" t="s">
        <v>136</v>
      </c>
      <c r="AU486" s="17" t="s">
        <v>149</v>
      </c>
    </row>
    <row r="487" spans="1:47" s="2" customFormat="1" ht="146.25">
      <c r="A487" s="34"/>
      <c r="B487" s="35"/>
      <c r="C487" s="36"/>
      <c r="D487" s="212" t="s">
        <v>138</v>
      </c>
      <c r="E487" s="36"/>
      <c r="F487" s="216" t="s">
        <v>658</v>
      </c>
      <c r="G487" s="36"/>
      <c r="H487" s="36"/>
      <c r="I487" s="111"/>
      <c r="J487" s="36"/>
      <c r="K487" s="36"/>
      <c r="L487" s="39"/>
      <c r="M487" s="214"/>
      <c r="N487" s="215"/>
      <c r="O487" s="71"/>
      <c r="P487" s="71"/>
      <c r="Q487" s="71"/>
      <c r="R487" s="71"/>
      <c r="S487" s="71"/>
      <c r="T487" s="72"/>
      <c r="U487" s="34"/>
      <c r="V487" s="34"/>
      <c r="W487" s="34"/>
      <c r="X487" s="34"/>
      <c r="Y487" s="34"/>
      <c r="Z487" s="34"/>
      <c r="AA487" s="34"/>
      <c r="AB487" s="34"/>
      <c r="AC487" s="34"/>
      <c r="AD487" s="34"/>
      <c r="AE487" s="34"/>
      <c r="AT487" s="17" t="s">
        <v>138</v>
      </c>
      <c r="AU487" s="17" t="s">
        <v>149</v>
      </c>
    </row>
    <row r="488" spans="2:51" s="13" customFormat="1" ht="11.25">
      <c r="B488" s="217"/>
      <c r="C488" s="218"/>
      <c r="D488" s="212" t="s">
        <v>140</v>
      </c>
      <c r="E488" s="219" t="s">
        <v>1</v>
      </c>
      <c r="F488" s="220" t="s">
        <v>659</v>
      </c>
      <c r="G488" s="218"/>
      <c r="H488" s="221">
        <v>31.16</v>
      </c>
      <c r="I488" s="222"/>
      <c r="J488" s="218"/>
      <c r="K488" s="218"/>
      <c r="L488" s="223"/>
      <c r="M488" s="224"/>
      <c r="N488" s="225"/>
      <c r="O488" s="225"/>
      <c r="P488" s="225"/>
      <c r="Q488" s="225"/>
      <c r="R488" s="225"/>
      <c r="S488" s="225"/>
      <c r="T488" s="226"/>
      <c r="AT488" s="227" t="s">
        <v>140</v>
      </c>
      <c r="AU488" s="227" t="s">
        <v>149</v>
      </c>
      <c r="AV488" s="13" t="s">
        <v>88</v>
      </c>
      <c r="AW488" s="13" t="s">
        <v>34</v>
      </c>
      <c r="AX488" s="13" t="s">
        <v>86</v>
      </c>
      <c r="AY488" s="227" t="s">
        <v>127</v>
      </c>
    </row>
    <row r="489" spans="1:65" s="2" customFormat="1" ht="24" customHeight="1">
      <c r="A489" s="34"/>
      <c r="B489" s="35"/>
      <c r="C489" s="199" t="s">
        <v>660</v>
      </c>
      <c r="D489" s="199" t="s">
        <v>129</v>
      </c>
      <c r="E489" s="200" t="s">
        <v>661</v>
      </c>
      <c r="F489" s="201" t="s">
        <v>662</v>
      </c>
      <c r="G489" s="202" t="s">
        <v>247</v>
      </c>
      <c r="H489" s="203">
        <v>184.97</v>
      </c>
      <c r="I489" s="204"/>
      <c r="J489" s="205">
        <f>ROUND(I489*H489,2)</f>
        <v>0</v>
      </c>
      <c r="K489" s="201" t="s">
        <v>133</v>
      </c>
      <c r="L489" s="39"/>
      <c r="M489" s="206" t="s">
        <v>1</v>
      </c>
      <c r="N489" s="207" t="s">
        <v>43</v>
      </c>
      <c r="O489" s="71"/>
      <c r="P489" s="208">
        <f>O489*H489</f>
        <v>0</v>
      </c>
      <c r="Q489" s="208">
        <v>0</v>
      </c>
      <c r="R489" s="208">
        <f>Q489*H489</f>
        <v>0</v>
      </c>
      <c r="S489" s="208">
        <v>0.29</v>
      </c>
      <c r="T489" s="209">
        <f>S489*H489</f>
        <v>53.641299999999994</v>
      </c>
      <c r="U489" s="34"/>
      <c r="V489" s="34"/>
      <c r="W489" s="34"/>
      <c r="X489" s="34"/>
      <c r="Y489" s="34"/>
      <c r="Z489" s="34"/>
      <c r="AA489" s="34"/>
      <c r="AB489" s="34"/>
      <c r="AC489" s="34"/>
      <c r="AD489" s="34"/>
      <c r="AE489" s="34"/>
      <c r="AR489" s="210" t="s">
        <v>134</v>
      </c>
      <c r="AT489" s="210" t="s">
        <v>129</v>
      </c>
      <c r="AU489" s="210" t="s">
        <v>149</v>
      </c>
      <c r="AY489" s="17" t="s">
        <v>127</v>
      </c>
      <c r="BE489" s="211">
        <f>IF(N489="základní",J489,0)</f>
        <v>0</v>
      </c>
      <c r="BF489" s="211">
        <f>IF(N489="snížená",J489,0)</f>
        <v>0</v>
      </c>
      <c r="BG489" s="211">
        <f>IF(N489="zákl. přenesená",J489,0)</f>
        <v>0</v>
      </c>
      <c r="BH489" s="211">
        <f>IF(N489="sníž. přenesená",J489,0)</f>
        <v>0</v>
      </c>
      <c r="BI489" s="211">
        <f>IF(N489="nulová",J489,0)</f>
        <v>0</v>
      </c>
      <c r="BJ489" s="17" t="s">
        <v>86</v>
      </c>
      <c r="BK489" s="211">
        <f>ROUND(I489*H489,2)</f>
        <v>0</v>
      </c>
      <c r="BL489" s="17" t="s">
        <v>134</v>
      </c>
      <c r="BM489" s="210" t="s">
        <v>663</v>
      </c>
    </row>
    <row r="490" spans="1:47" s="2" customFormat="1" ht="39">
      <c r="A490" s="34"/>
      <c r="B490" s="35"/>
      <c r="C490" s="36"/>
      <c r="D490" s="212" t="s">
        <v>136</v>
      </c>
      <c r="E490" s="36"/>
      <c r="F490" s="213" t="s">
        <v>664</v>
      </c>
      <c r="G490" s="36"/>
      <c r="H490" s="36"/>
      <c r="I490" s="111"/>
      <c r="J490" s="36"/>
      <c r="K490" s="36"/>
      <c r="L490" s="39"/>
      <c r="M490" s="214"/>
      <c r="N490" s="215"/>
      <c r="O490" s="71"/>
      <c r="P490" s="71"/>
      <c r="Q490" s="71"/>
      <c r="R490" s="71"/>
      <c r="S490" s="71"/>
      <c r="T490" s="72"/>
      <c r="U490" s="34"/>
      <c r="V490" s="34"/>
      <c r="W490" s="34"/>
      <c r="X490" s="34"/>
      <c r="Y490" s="34"/>
      <c r="Z490" s="34"/>
      <c r="AA490" s="34"/>
      <c r="AB490" s="34"/>
      <c r="AC490" s="34"/>
      <c r="AD490" s="34"/>
      <c r="AE490" s="34"/>
      <c r="AT490" s="17" t="s">
        <v>136</v>
      </c>
      <c r="AU490" s="17" t="s">
        <v>149</v>
      </c>
    </row>
    <row r="491" spans="1:47" s="2" customFormat="1" ht="253.5">
      <c r="A491" s="34"/>
      <c r="B491" s="35"/>
      <c r="C491" s="36"/>
      <c r="D491" s="212" t="s">
        <v>138</v>
      </c>
      <c r="E491" s="36"/>
      <c r="F491" s="216" t="s">
        <v>665</v>
      </c>
      <c r="G491" s="36"/>
      <c r="H491" s="36"/>
      <c r="I491" s="111"/>
      <c r="J491" s="36"/>
      <c r="K491" s="36"/>
      <c r="L491" s="39"/>
      <c r="M491" s="214"/>
      <c r="N491" s="215"/>
      <c r="O491" s="71"/>
      <c r="P491" s="71"/>
      <c r="Q491" s="71"/>
      <c r="R491" s="71"/>
      <c r="S491" s="71"/>
      <c r="T491" s="72"/>
      <c r="U491" s="34"/>
      <c r="V491" s="34"/>
      <c r="W491" s="34"/>
      <c r="X491" s="34"/>
      <c r="Y491" s="34"/>
      <c r="Z491" s="34"/>
      <c r="AA491" s="34"/>
      <c r="AB491" s="34"/>
      <c r="AC491" s="34"/>
      <c r="AD491" s="34"/>
      <c r="AE491" s="34"/>
      <c r="AT491" s="17" t="s">
        <v>138</v>
      </c>
      <c r="AU491" s="17" t="s">
        <v>149</v>
      </c>
    </row>
    <row r="492" spans="2:51" s="13" customFormat="1" ht="11.25">
      <c r="B492" s="217"/>
      <c r="C492" s="218"/>
      <c r="D492" s="212" t="s">
        <v>140</v>
      </c>
      <c r="E492" s="219" t="s">
        <v>1</v>
      </c>
      <c r="F492" s="220" t="s">
        <v>666</v>
      </c>
      <c r="G492" s="218"/>
      <c r="H492" s="221">
        <v>184.97</v>
      </c>
      <c r="I492" s="222"/>
      <c r="J492" s="218"/>
      <c r="K492" s="218"/>
      <c r="L492" s="223"/>
      <c r="M492" s="224"/>
      <c r="N492" s="225"/>
      <c r="O492" s="225"/>
      <c r="P492" s="225"/>
      <c r="Q492" s="225"/>
      <c r="R492" s="225"/>
      <c r="S492" s="225"/>
      <c r="T492" s="226"/>
      <c r="AT492" s="227" t="s">
        <v>140</v>
      </c>
      <c r="AU492" s="227" t="s">
        <v>149</v>
      </c>
      <c r="AV492" s="13" t="s">
        <v>88</v>
      </c>
      <c r="AW492" s="13" t="s">
        <v>34</v>
      </c>
      <c r="AX492" s="13" t="s">
        <v>86</v>
      </c>
      <c r="AY492" s="227" t="s">
        <v>127</v>
      </c>
    </row>
    <row r="493" spans="1:65" s="2" customFormat="1" ht="24" customHeight="1">
      <c r="A493" s="34"/>
      <c r="B493" s="35"/>
      <c r="C493" s="199" t="s">
        <v>667</v>
      </c>
      <c r="D493" s="199" t="s">
        <v>129</v>
      </c>
      <c r="E493" s="200" t="s">
        <v>668</v>
      </c>
      <c r="F493" s="201" t="s">
        <v>669</v>
      </c>
      <c r="G493" s="202" t="s">
        <v>247</v>
      </c>
      <c r="H493" s="203">
        <v>410.07</v>
      </c>
      <c r="I493" s="204"/>
      <c r="J493" s="205">
        <f>ROUND(I493*H493,2)</f>
        <v>0</v>
      </c>
      <c r="K493" s="201" t="s">
        <v>133</v>
      </c>
      <c r="L493" s="39"/>
      <c r="M493" s="206" t="s">
        <v>1</v>
      </c>
      <c r="N493" s="207" t="s">
        <v>43</v>
      </c>
      <c r="O493" s="71"/>
      <c r="P493" s="208">
        <f>O493*H493</f>
        <v>0</v>
      </c>
      <c r="Q493" s="208">
        <v>0</v>
      </c>
      <c r="R493" s="208">
        <f>Q493*H493</f>
        <v>0</v>
      </c>
      <c r="S493" s="208">
        <v>0.58</v>
      </c>
      <c r="T493" s="209">
        <f>S493*H493</f>
        <v>237.84059999999997</v>
      </c>
      <c r="U493" s="34"/>
      <c r="V493" s="34"/>
      <c r="W493" s="34"/>
      <c r="X493" s="34"/>
      <c r="Y493" s="34"/>
      <c r="Z493" s="34"/>
      <c r="AA493" s="34"/>
      <c r="AB493" s="34"/>
      <c r="AC493" s="34"/>
      <c r="AD493" s="34"/>
      <c r="AE493" s="34"/>
      <c r="AR493" s="210" t="s">
        <v>134</v>
      </c>
      <c r="AT493" s="210" t="s">
        <v>129</v>
      </c>
      <c r="AU493" s="210" t="s">
        <v>149</v>
      </c>
      <c r="AY493" s="17" t="s">
        <v>127</v>
      </c>
      <c r="BE493" s="211">
        <f>IF(N493="základní",J493,0)</f>
        <v>0</v>
      </c>
      <c r="BF493" s="211">
        <f>IF(N493="snížená",J493,0)</f>
        <v>0</v>
      </c>
      <c r="BG493" s="211">
        <f>IF(N493="zákl. přenesená",J493,0)</f>
        <v>0</v>
      </c>
      <c r="BH493" s="211">
        <f>IF(N493="sníž. přenesená",J493,0)</f>
        <v>0</v>
      </c>
      <c r="BI493" s="211">
        <f>IF(N493="nulová",J493,0)</f>
        <v>0</v>
      </c>
      <c r="BJ493" s="17" t="s">
        <v>86</v>
      </c>
      <c r="BK493" s="211">
        <f>ROUND(I493*H493,2)</f>
        <v>0</v>
      </c>
      <c r="BL493" s="17" t="s">
        <v>134</v>
      </c>
      <c r="BM493" s="210" t="s">
        <v>670</v>
      </c>
    </row>
    <row r="494" spans="1:47" s="2" customFormat="1" ht="39">
      <c r="A494" s="34"/>
      <c r="B494" s="35"/>
      <c r="C494" s="36"/>
      <c r="D494" s="212" t="s">
        <v>136</v>
      </c>
      <c r="E494" s="36"/>
      <c r="F494" s="213" t="s">
        <v>671</v>
      </c>
      <c r="G494" s="36"/>
      <c r="H494" s="36"/>
      <c r="I494" s="111"/>
      <c r="J494" s="36"/>
      <c r="K494" s="36"/>
      <c r="L494" s="39"/>
      <c r="M494" s="214"/>
      <c r="N494" s="215"/>
      <c r="O494" s="71"/>
      <c r="P494" s="71"/>
      <c r="Q494" s="71"/>
      <c r="R494" s="71"/>
      <c r="S494" s="71"/>
      <c r="T494" s="72"/>
      <c r="U494" s="34"/>
      <c r="V494" s="34"/>
      <c r="W494" s="34"/>
      <c r="X494" s="34"/>
      <c r="Y494" s="34"/>
      <c r="Z494" s="34"/>
      <c r="AA494" s="34"/>
      <c r="AB494" s="34"/>
      <c r="AC494" s="34"/>
      <c r="AD494" s="34"/>
      <c r="AE494" s="34"/>
      <c r="AT494" s="17" t="s">
        <v>136</v>
      </c>
      <c r="AU494" s="17" t="s">
        <v>149</v>
      </c>
    </row>
    <row r="495" spans="1:47" s="2" customFormat="1" ht="253.5">
      <c r="A495" s="34"/>
      <c r="B495" s="35"/>
      <c r="C495" s="36"/>
      <c r="D495" s="212" t="s">
        <v>138</v>
      </c>
      <c r="E495" s="36"/>
      <c r="F495" s="216" t="s">
        <v>665</v>
      </c>
      <c r="G495" s="36"/>
      <c r="H495" s="36"/>
      <c r="I495" s="111"/>
      <c r="J495" s="36"/>
      <c r="K495" s="36"/>
      <c r="L495" s="39"/>
      <c r="M495" s="214"/>
      <c r="N495" s="215"/>
      <c r="O495" s="71"/>
      <c r="P495" s="71"/>
      <c r="Q495" s="71"/>
      <c r="R495" s="71"/>
      <c r="S495" s="71"/>
      <c r="T495" s="72"/>
      <c r="U495" s="34"/>
      <c r="V495" s="34"/>
      <c r="W495" s="34"/>
      <c r="X495" s="34"/>
      <c r="Y495" s="34"/>
      <c r="Z495" s="34"/>
      <c r="AA495" s="34"/>
      <c r="AB495" s="34"/>
      <c r="AC495" s="34"/>
      <c r="AD495" s="34"/>
      <c r="AE495" s="34"/>
      <c r="AT495" s="17" t="s">
        <v>138</v>
      </c>
      <c r="AU495" s="17" t="s">
        <v>149</v>
      </c>
    </row>
    <row r="496" spans="2:51" s="13" customFormat="1" ht="11.25">
      <c r="B496" s="217"/>
      <c r="C496" s="218"/>
      <c r="D496" s="212" t="s">
        <v>140</v>
      </c>
      <c r="E496" s="219" t="s">
        <v>1</v>
      </c>
      <c r="F496" s="220" t="s">
        <v>672</v>
      </c>
      <c r="G496" s="218"/>
      <c r="H496" s="221">
        <v>410.07</v>
      </c>
      <c r="I496" s="222"/>
      <c r="J496" s="218"/>
      <c r="K496" s="218"/>
      <c r="L496" s="223"/>
      <c r="M496" s="224"/>
      <c r="N496" s="225"/>
      <c r="O496" s="225"/>
      <c r="P496" s="225"/>
      <c r="Q496" s="225"/>
      <c r="R496" s="225"/>
      <c r="S496" s="225"/>
      <c r="T496" s="226"/>
      <c r="AT496" s="227" t="s">
        <v>140</v>
      </c>
      <c r="AU496" s="227" t="s">
        <v>149</v>
      </c>
      <c r="AV496" s="13" t="s">
        <v>88</v>
      </c>
      <c r="AW496" s="13" t="s">
        <v>34</v>
      </c>
      <c r="AX496" s="13" t="s">
        <v>86</v>
      </c>
      <c r="AY496" s="227" t="s">
        <v>127</v>
      </c>
    </row>
    <row r="497" spans="1:65" s="2" customFormat="1" ht="24" customHeight="1">
      <c r="A497" s="34"/>
      <c r="B497" s="35"/>
      <c r="C497" s="199" t="s">
        <v>673</v>
      </c>
      <c r="D497" s="199" t="s">
        <v>129</v>
      </c>
      <c r="E497" s="200" t="s">
        <v>674</v>
      </c>
      <c r="F497" s="201" t="s">
        <v>675</v>
      </c>
      <c r="G497" s="202" t="s">
        <v>247</v>
      </c>
      <c r="H497" s="203">
        <v>20.34</v>
      </c>
      <c r="I497" s="204"/>
      <c r="J497" s="205">
        <f>ROUND(I497*H497,2)</f>
        <v>0</v>
      </c>
      <c r="K497" s="201" t="s">
        <v>133</v>
      </c>
      <c r="L497" s="39"/>
      <c r="M497" s="206" t="s">
        <v>1</v>
      </c>
      <c r="N497" s="207" t="s">
        <v>43</v>
      </c>
      <c r="O497" s="71"/>
      <c r="P497" s="208">
        <f>O497*H497</f>
        <v>0</v>
      </c>
      <c r="Q497" s="208">
        <v>0</v>
      </c>
      <c r="R497" s="208">
        <f>Q497*H497</f>
        <v>0</v>
      </c>
      <c r="S497" s="208">
        <v>0.44</v>
      </c>
      <c r="T497" s="209">
        <f>S497*H497</f>
        <v>8.9496</v>
      </c>
      <c r="U497" s="34"/>
      <c r="V497" s="34"/>
      <c r="W497" s="34"/>
      <c r="X497" s="34"/>
      <c r="Y497" s="34"/>
      <c r="Z497" s="34"/>
      <c r="AA497" s="34"/>
      <c r="AB497" s="34"/>
      <c r="AC497" s="34"/>
      <c r="AD497" s="34"/>
      <c r="AE497" s="34"/>
      <c r="AR497" s="210" t="s">
        <v>134</v>
      </c>
      <c r="AT497" s="210" t="s">
        <v>129</v>
      </c>
      <c r="AU497" s="210" t="s">
        <v>149</v>
      </c>
      <c r="AY497" s="17" t="s">
        <v>127</v>
      </c>
      <c r="BE497" s="211">
        <f>IF(N497="základní",J497,0)</f>
        <v>0</v>
      </c>
      <c r="BF497" s="211">
        <f>IF(N497="snížená",J497,0)</f>
        <v>0</v>
      </c>
      <c r="BG497" s="211">
        <f>IF(N497="zákl. přenesená",J497,0)</f>
        <v>0</v>
      </c>
      <c r="BH497" s="211">
        <f>IF(N497="sníž. přenesená",J497,0)</f>
        <v>0</v>
      </c>
      <c r="BI497" s="211">
        <f>IF(N497="nulová",J497,0)</f>
        <v>0</v>
      </c>
      <c r="BJ497" s="17" t="s">
        <v>86</v>
      </c>
      <c r="BK497" s="211">
        <f>ROUND(I497*H497,2)</f>
        <v>0</v>
      </c>
      <c r="BL497" s="17" t="s">
        <v>134</v>
      </c>
      <c r="BM497" s="210" t="s">
        <v>676</v>
      </c>
    </row>
    <row r="498" spans="1:47" s="2" customFormat="1" ht="39">
      <c r="A498" s="34"/>
      <c r="B498" s="35"/>
      <c r="C498" s="36"/>
      <c r="D498" s="212" t="s">
        <v>136</v>
      </c>
      <c r="E498" s="36"/>
      <c r="F498" s="213" t="s">
        <v>677</v>
      </c>
      <c r="G498" s="36"/>
      <c r="H498" s="36"/>
      <c r="I498" s="111"/>
      <c r="J498" s="36"/>
      <c r="K498" s="36"/>
      <c r="L498" s="39"/>
      <c r="M498" s="214"/>
      <c r="N498" s="215"/>
      <c r="O498" s="71"/>
      <c r="P498" s="71"/>
      <c r="Q498" s="71"/>
      <c r="R498" s="71"/>
      <c r="S498" s="71"/>
      <c r="T498" s="72"/>
      <c r="U498" s="34"/>
      <c r="V498" s="34"/>
      <c r="W498" s="34"/>
      <c r="X498" s="34"/>
      <c r="Y498" s="34"/>
      <c r="Z498" s="34"/>
      <c r="AA498" s="34"/>
      <c r="AB498" s="34"/>
      <c r="AC498" s="34"/>
      <c r="AD498" s="34"/>
      <c r="AE498" s="34"/>
      <c r="AT498" s="17" t="s">
        <v>136</v>
      </c>
      <c r="AU498" s="17" t="s">
        <v>149</v>
      </c>
    </row>
    <row r="499" spans="1:47" s="2" customFormat="1" ht="253.5">
      <c r="A499" s="34"/>
      <c r="B499" s="35"/>
      <c r="C499" s="36"/>
      <c r="D499" s="212" t="s">
        <v>138</v>
      </c>
      <c r="E499" s="36"/>
      <c r="F499" s="216" t="s">
        <v>665</v>
      </c>
      <c r="G499" s="36"/>
      <c r="H499" s="36"/>
      <c r="I499" s="111"/>
      <c r="J499" s="36"/>
      <c r="K499" s="36"/>
      <c r="L499" s="39"/>
      <c r="M499" s="214"/>
      <c r="N499" s="215"/>
      <c r="O499" s="71"/>
      <c r="P499" s="71"/>
      <c r="Q499" s="71"/>
      <c r="R499" s="71"/>
      <c r="S499" s="71"/>
      <c r="T499" s="72"/>
      <c r="U499" s="34"/>
      <c r="V499" s="34"/>
      <c r="W499" s="34"/>
      <c r="X499" s="34"/>
      <c r="Y499" s="34"/>
      <c r="Z499" s="34"/>
      <c r="AA499" s="34"/>
      <c r="AB499" s="34"/>
      <c r="AC499" s="34"/>
      <c r="AD499" s="34"/>
      <c r="AE499" s="34"/>
      <c r="AT499" s="17" t="s">
        <v>138</v>
      </c>
      <c r="AU499" s="17" t="s">
        <v>149</v>
      </c>
    </row>
    <row r="500" spans="2:51" s="13" customFormat="1" ht="11.25">
      <c r="B500" s="217"/>
      <c r="C500" s="218"/>
      <c r="D500" s="212" t="s">
        <v>140</v>
      </c>
      <c r="E500" s="219" t="s">
        <v>1</v>
      </c>
      <c r="F500" s="220" t="s">
        <v>678</v>
      </c>
      <c r="G500" s="218"/>
      <c r="H500" s="221">
        <v>20.34</v>
      </c>
      <c r="I500" s="222"/>
      <c r="J500" s="218"/>
      <c r="K500" s="218"/>
      <c r="L500" s="223"/>
      <c r="M500" s="224"/>
      <c r="N500" s="225"/>
      <c r="O500" s="225"/>
      <c r="P500" s="225"/>
      <c r="Q500" s="225"/>
      <c r="R500" s="225"/>
      <c r="S500" s="225"/>
      <c r="T500" s="226"/>
      <c r="AT500" s="227" t="s">
        <v>140</v>
      </c>
      <c r="AU500" s="227" t="s">
        <v>149</v>
      </c>
      <c r="AV500" s="13" t="s">
        <v>88</v>
      </c>
      <c r="AW500" s="13" t="s">
        <v>34</v>
      </c>
      <c r="AX500" s="13" t="s">
        <v>86</v>
      </c>
      <c r="AY500" s="227" t="s">
        <v>127</v>
      </c>
    </row>
    <row r="501" spans="1:65" s="2" customFormat="1" ht="24" customHeight="1">
      <c r="A501" s="34"/>
      <c r="B501" s="35"/>
      <c r="C501" s="199" t="s">
        <v>679</v>
      </c>
      <c r="D501" s="199" t="s">
        <v>129</v>
      </c>
      <c r="E501" s="200" t="s">
        <v>680</v>
      </c>
      <c r="F501" s="201" t="s">
        <v>681</v>
      </c>
      <c r="G501" s="202" t="s">
        <v>247</v>
      </c>
      <c r="H501" s="203">
        <v>89.12</v>
      </c>
      <c r="I501" s="204"/>
      <c r="J501" s="205">
        <f>ROUND(I501*H501,2)</f>
        <v>0</v>
      </c>
      <c r="K501" s="201" t="s">
        <v>133</v>
      </c>
      <c r="L501" s="39"/>
      <c r="M501" s="206" t="s">
        <v>1</v>
      </c>
      <c r="N501" s="207" t="s">
        <v>43</v>
      </c>
      <c r="O501" s="71"/>
      <c r="P501" s="208">
        <f>O501*H501</f>
        <v>0</v>
      </c>
      <c r="Q501" s="208">
        <v>0</v>
      </c>
      <c r="R501" s="208">
        <f>Q501*H501</f>
        <v>0</v>
      </c>
      <c r="S501" s="208">
        <v>0.098</v>
      </c>
      <c r="T501" s="209">
        <f>S501*H501</f>
        <v>8.73376</v>
      </c>
      <c r="U501" s="34"/>
      <c r="V501" s="34"/>
      <c r="W501" s="34"/>
      <c r="X501" s="34"/>
      <c r="Y501" s="34"/>
      <c r="Z501" s="34"/>
      <c r="AA501" s="34"/>
      <c r="AB501" s="34"/>
      <c r="AC501" s="34"/>
      <c r="AD501" s="34"/>
      <c r="AE501" s="34"/>
      <c r="AR501" s="210" t="s">
        <v>134</v>
      </c>
      <c r="AT501" s="210" t="s">
        <v>129</v>
      </c>
      <c r="AU501" s="210" t="s">
        <v>149</v>
      </c>
      <c r="AY501" s="17" t="s">
        <v>127</v>
      </c>
      <c r="BE501" s="211">
        <f>IF(N501="základní",J501,0)</f>
        <v>0</v>
      </c>
      <c r="BF501" s="211">
        <f>IF(N501="snížená",J501,0)</f>
        <v>0</v>
      </c>
      <c r="BG501" s="211">
        <f>IF(N501="zákl. přenesená",J501,0)</f>
        <v>0</v>
      </c>
      <c r="BH501" s="211">
        <f>IF(N501="sníž. přenesená",J501,0)</f>
        <v>0</v>
      </c>
      <c r="BI501" s="211">
        <f>IF(N501="nulová",J501,0)</f>
        <v>0</v>
      </c>
      <c r="BJ501" s="17" t="s">
        <v>86</v>
      </c>
      <c r="BK501" s="211">
        <f>ROUND(I501*H501,2)</f>
        <v>0</v>
      </c>
      <c r="BL501" s="17" t="s">
        <v>134</v>
      </c>
      <c r="BM501" s="210" t="s">
        <v>682</v>
      </c>
    </row>
    <row r="502" spans="1:47" s="2" customFormat="1" ht="29.25">
      <c r="A502" s="34"/>
      <c r="B502" s="35"/>
      <c r="C502" s="36"/>
      <c r="D502" s="212" t="s">
        <v>136</v>
      </c>
      <c r="E502" s="36"/>
      <c r="F502" s="213" t="s">
        <v>683</v>
      </c>
      <c r="G502" s="36"/>
      <c r="H502" s="36"/>
      <c r="I502" s="111"/>
      <c r="J502" s="36"/>
      <c r="K502" s="36"/>
      <c r="L502" s="39"/>
      <c r="M502" s="214"/>
      <c r="N502" s="215"/>
      <c r="O502" s="71"/>
      <c r="P502" s="71"/>
      <c r="Q502" s="71"/>
      <c r="R502" s="71"/>
      <c r="S502" s="71"/>
      <c r="T502" s="72"/>
      <c r="U502" s="34"/>
      <c r="V502" s="34"/>
      <c r="W502" s="34"/>
      <c r="X502" s="34"/>
      <c r="Y502" s="34"/>
      <c r="Z502" s="34"/>
      <c r="AA502" s="34"/>
      <c r="AB502" s="34"/>
      <c r="AC502" s="34"/>
      <c r="AD502" s="34"/>
      <c r="AE502" s="34"/>
      <c r="AT502" s="17" t="s">
        <v>136</v>
      </c>
      <c r="AU502" s="17" t="s">
        <v>149</v>
      </c>
    </row>
    <row r="503" spans="1:47" s="2" customFormat="1" ht="253.5">
      <c r="A503" s="34"/>
      <c r="B503" s="35"/>
      <c r="C503" s="36"/>
      <c r="D503" s="212" t="s">
        <v>138</v>
      </c>
      <c r="E503" s="36"/>
      <c r="F503" s="216" t="s">
        <v>665</v>
      </c>
      <c r="G503" s="36"/>
      <c r="H503" s="36"/>
      <c r="I503" s="111"/>
      <c r="J503" s="36"/>
      <c r="K503" s="36"/>
      <c r="L503" s="39"/>
      <c r="M503" s="214"/>
      <c r="N503" s="215"/>
      <c r="O503" s="71"/>
      <c r="P503" s="71"/>
      <c r="Q503" s="71"/>
      <c r="R503" s="71"/>
      <c r="S503" s="71"/>
      <c r="T503" s="72"/>
      <c r="U503" s="34"/>
      <c r="V503" s="34"/>
      <c r="W503" s="34"/>
      <c r="X503" s="34"/>
      <c r="Y503" s="34"/>
      <c r="Z503" s="34"/>
      <c r="AA503" s="34"/>
      <c r="AB503" s="34"/>
      <c r="AC503" s="34"/>
      <c r="AD503" s="34"/>
      <c r="AE503" s="34"/>
      <c r="AT503" s="17" t="s">
        <v>138</v>
      </c>
      <c r="AU503" s="17" t="s">
        <v>149</v>
      </c>
    </row>
    <row r="504" spans="2:51" s="13" customFormat="1" ht="11.25">
      <c r="B504" s="217"/>
      <c r="C504" s="218"/>
      <c r="D504" s="212" t="s">
        <v>140</v>
      </c>
      <c r="E504" s="219" t="s">
        <v>1</v>
      </c>
      <c r="F504" s="220" t="s">
        <v>684</v>
      </c>
      <c r="G504" s="218"/>
      <c r="H504" s="221">
        <v>89.12</v>
      </c>
      <c r="I504" s="222"/>
      <c r="J504" s="218"/>
      <c r="K504" s="218"/>
      <c r="L504" s="223"/>
      <c r="M504" s="224"/>
      <c r="N504" s="225"/>
      <c r="O504" s="225"/>
      <c r="P504" s="225"/>
      <c r="Q504" s="225"/>
      <c r="R504" s="225"/>
      <c r="S504" s="225"/>
      <c r="T504" s="226"/>
      <c r="AT504" s="227" t="s">
        <v>140</v>
      </c>
      <c r="AU504" s="227" t="s">
        <v>149</v>
      </c>
      <c r="AV504" s="13" t="s">
        <v>88</v>
      </c>
      <c r="AW504" s="13" t="s">
        <v>34</v>
      </c>
      <c r="AX504" s="13" t="s">
        <v>86</v>
      </c>
      <c r="AY504" s="227" t="s">
        <v>127</v>
      </c>
    </row>
    <row r="505" spans="1:65" s="2" customFormat="1" ht="24" customHeight="1">
      <c r="A505" s="34"/>
      <c r="B505" s="35"/>
      <c r="C505" s="199" t="s">
        <v>685</v>
      </c>
      <c r="D505" s="199" t="s">
        <v>129</v>
      </c>
      <c r="E505" s="200" t="s">
        <v>686</v>
      </c>
      <c r="F505" s="201" t="s">
        <v>687</v>
      </c>
      <c r="G505" s="202" t="s">
        <v>247</v>
      </c>
      <c r="H505" s="203">
        <v>21.99</v>
      </c>
      <c r="I505" s="204"/>
      <c r="J505" s="205">
        <f>ROUND(I505*H505,2)</f>
        <v>0</v>
      </c>
      <c r="K505" s="201" t="s">
        <v>133</v>
      </c>
      <c r="L505" s="39"/>
      <c r="M505" s="206" t="s">
        <v>1</v>
      </c>
      <c r="N505" s="207" t="s">
        <v>43</v>
      </c>
      <c r="O505" s="71"/>
      <c r="P505" s="208">
        <f>O505*H505</f>
        <v>0</v>
      </c>
      <c r="Q505" s="208">
        <v>3E-05</v>
      </c>
      <c r="R505" s="208">
        <f>Q505*H505</f>
        <v>0.0006596999999999999</v>
      </c>
      <c r="S505" s="208">
        <v>0.103</v>
      </c>
      <c r="T505" s="209">
        <f>S505*H505</f>
        <v>2.26497</v>
      </c>
      <c r="U505" s="34"/>
      <c r="V505" s="34"/>
      <c r="W505" s="34"/>
      <c r="X505" s="34"/>
      <c r="Y505" s="34"/>
      <c r="Z505" s="34"/>
      <c r="AA505" s="34"/>
      <c r="AB505" s="34"/>
      <c r="AC505" s="34"/>
      <c r="AD505" s="34"/>
      <c r="AE505" s="34"/>
      <c r="AR505" s="210" t="s">
        <v>134</v>
      </c>
      <c r="AT505" s="210" t="s">
        <v>129</v>
      </c>
      <c r="AU505" s="210" t="s">
        <v>149</v>
      </c>
      <c r="AY505" s="17" t="s">
        <v>127</v>
      </c>
      <c r="BE505" s="211">
        <f>IF(N505="základní",J505,0)</f>
        <v>0</v>
      </c>
      <c r="BF505" s="211">
        <f>IF(N505="snížená",J505,0)</f>
        <v>0</v>
      </c>
      <c r="BG505" s="211">
        <f>IF(N505="zákl. přenesená",J505,0)</f>
        <v>0</v>
      </c>
      <c r="BH505" s="211">
        <f>IF(N505="sníž. přenesená",J505,0)</f>
        <v>0</v>
      </c>
      <c r="BI505" s="211">
        <f>IF(N505="nulová",J505,0)</f>
        <v>0</v>
      </c>
      <c r="BJ505" s="17" t="s">
        <v>86</v>
      </c>
      <c r="BK505" s="211">
        <f>ROUND(I505*H505,2)</f>
        <v>0</v>
      </c>
      <c r="BL505" s="17" t="s">
        <v>134</v>
      </c>
      <c r="BM505" s="210" t="s">
        <v>688</v>
      </c>
    </row>
    <row r="506" spans="1:47" s="2" customFormat="1" ht="29.25">
      <c r="A506" s="34"/>
      <c r="B506" s="35"/>
      <c r="C506" s="36"/>
      <c r="D506" s="212" t="s">
        <v>136</v>
      </c>
      <c r="E506" s="36"/>
      <c r="F506" s="213" t="s">
        <v>689</v>
      </c>
      <c r="G506" s="36"/>
      <c r="H506" s="36"/>
      <c r="I506" s="111"/>
      <c r="J506" s="36"/>
      <c r="K506" s="36"/>
      <c r="L506" s="39"/>
      <c r="M506" s="214"/>
      <c r="N506" s="215"/>
      <c r="O506" s="71"/>
      <c r="P506" s="71"/>
      <c r="Q506" s="71"/>
      <c r="R506" s="71"/>
      <c r="S506" s="71"/>
      <c r="T506" s="72"/>
      <c r="U506" s="34"/>
      <c r="V506" s="34"/>
      <c r="W506" s="34"/>
      <c r="X506" s="34"/>
      <c r="Y506" s="34"/>
      <c r="Z506" s="34"/>
      <c r="AA506" s="34"/>
      <c r="AB506" s="34"/>
      <c r="AC506" s="34"/>
      <c r="AD506" s="34"/>
      <c r="AE506" s="34"/>
      <c r="AT506" s="17" t="s">
        <v>136</v>
      </c>
      <c r="AU506" s="17" t="s">
        <v>149</v>
      </c>
    </row>
    <row r="507" spans="1:47" s="2" customFormat="1" ht="224.25">
      <c r="A507" s="34"/>
      <c r="B507" s="35"/>
      <c r="C507" s="36"/>
      <c r="D507" s="212" t="s">
        <v>138</v>
      </c>
      <c r="E507" s="36"/>
      <c r="F507" s="216" t="s">
        <v>690</v>
      </c>
      <c r="G507" s="36"/>
      <c r="H507" s="36"/>
      <c r="I507" s="111"/>
      <c r="J507" s="36"/>
      <c r="K507" s="36"/>
      <c r="L507" s="39"/>
      <c r="M507" s="214"/>
      <c r="N507" s="215"/>
      <c r="O507" s="71"/>
      <c r="P507" s="71"/>
      <c r="Q507" s="71"/>
      <c r="R507" s="71"/>
      <c r="S507" s="71"/>
      <c r="T507" s="72"/>
      <c r="U507" s="34"/>
      <c r="V507" s="34"/>
      <c r="W507" s="34"/>
      <c r="X507" s="34"/>
      <c r="Y507" s="34"/>
      <c r="Z507" s="34"/>
      <c r="AA507" s="34"/>
      <c r="AB507" s="34"/>
      <c r="AC507" s="34"/>
      <c r="AD507" s="34"/>
      <c r="AE507" s="34"/>
      <c r="AT507" s="17" t="s">
        <v>138</v>
      </c>
      <c r="AU507" s="17" t="s">
        <v>149</v>
      </c>
    </row>
    <row r="508" spans="2:51" s="13" customFormat="1" ht="11.25">
      <c r="B508" s="217"/>
      <c r="C508" s="218"/>
      <c r="D508" s="212" t="s">
        <v>140</v>
      </c>
      <c r="E508" s="219" t="s">
        <v>1</v>
      </c>
      <c r="F508" s="220" t="s">
        <v>691</v>
      </c>
      <c r="G508" s="218"/>
      <c r="H508" s="221">
        <v>21.99</v>
      </c>
      <c r="I508" s="222"/>
      <c r="J508" s="218"/>
      <c r="K508" s="218"/>
      <c r="L508" s="223"/>
      <c r="M508" s="224"/>
      <c r="N508" s="225"/>
      <c r="O508" s="225"/>
      <c r="P508" s="225"/>
      <c r="Q508" s="225"/>
      <c r="R508" s="225"/>
      <c r="S508" s="225"/>
      <c r="T508" s="226"/>
      <c r="AT508" s="227" t="s">
        <v>140</v>
      </c>
      <c r="AU508" s="227" t="s">
        <v>149</v>
      </c>
      <c r="AV508" s="13" t="s">
        <v>88</v>
      </c>
      <c r="AW508" s="13" t="s">
        <v>34</v>
      </c>
      <c r="AX508" s="13" t="s">
        <v>86</v>
      </c>
      <c r="AY508" s="227" t="s">
        <v>127</v>
      </c>
    </row>
    <row r="509" spans="1:65" s="2" customFormat="1" ht="24" customHeight="1">
      <c r="A509" s="34"/>
      <c r="B509" s="35"/>
      <c r="C509" s="199" t="s">
        <v>692</v>
      </c>
      <c r="D509" s="199" t="s">
        <v>129</v>
      </c>
      <c r="E509" s="200" t="s">
        <v>693</v>
      </c>
      <c r="F509" s="201" t="s">
        <v>694</v>
      </c>
      <c r="G509" s="202" t="s">
        <v>247</v>
      </c>
      <c r="H509" s="203">
        <v>824.54</v>
      </c>
      <c r="I509" s="204"/>
      <c r="J509" s="205">
        <f>ROUND(I509*H509,2)</f>
        <v>0</v>
      </c>
      <c r="K509" s="201" t="s">
        <v>133</v>
      </c>
      <c r="L509" s="39"/>
      <c r="M509" s="206" t="s">
        <v>1</v>
      </c>
      <c r="N509" s="207" t="s">
        <v>43</v>
      </c>
      <c r="O509" s="71"/>
      <c r="P509" s="208">
        <f>O509*H509</f>
        <v>0</v>
      </c>
      <c r="Q509" s="208">
        <v>0.00012</v>
      </c>
      <c r="R509" s="208">
        <f>Q509*H509</f>
        <v>0.0989448</v>
      </c>
      <c r="S509" s="208">
        <v>0.256</v>
      </c>
      <c r="T509" s="209">
        <f>S509*H509</f>
        <v>211.08223999999998</v>
      </c>
      <c r="U509" s="34"/>
      <c r="V509" s="34"/>
      <c r="W509" s="34"/>
      <c r="X509" s="34"/>
      <c r="Y509" s="34"/>
      <c r="Z509" s="34"/>
      <c r="AA509" s="34"/>
      <c r="AB509" s="34"/>
      <c r="AC509" s="34"/>
      <c r="AD509" s="34"/>
      <c r="AE509" s="34"/>
      <c r="AR509" s="210" t="s">
        <v>134</v>
      </c>
      <c r="AT509" s="210" t="s">
        <v>129</v>
      </c>
      <c r="AU509" s="210" t="s">
        <v>149</v>
      </c>
      <c r="AY509" s="17" t="s">
        <v>127</v>
      </c>
      <c r="BE509" s="211">
        <f>IF(N509="základní",J509,0)</f>
        <v>0</v>
      </c>
      <c r="BF509" s="211">
        <f>IF(N509="snížená",J509,0)</f>
        <v>0</v>
      </c>
      <c r="BG509" s="211">
        <f>IF(N509="zákl. přenesená",J509,0)</f>
        <v>0</v>
      </c>
      <c r="BH509" s="211">
        <f>IF(N509="sníž. přenesená",J509,0)</f>
        <v>0</v>
      </c>
      <c r="BI509" s="211">
        <f>IF(N509="nulová",J509,0)</f>
        <v>0</v>
      </c>
      <c r="BJ509" s="17" t="s">
        <v>86</v>
      </c>
      <c r="BK509" s="211">
        <f>ROUND(I509*H509,2)</f>
        <v>0</v>
      </c>
      <c r="BL509" s="17" t="s">
        <v>134</v>
      </c>
      <c r="BM509" s="210" t="s">
        <v>695</v>
      </c>
    </row>
    <row r="510" spans="1:47" s="2" customFormat="1" ht="29.25">
      <c r="A510" s="34"/>
      <c r="B510" s="35"/>
      <c r="C510" s="36"/>
      <c r="D510" s="212" t="s">
        <v>136</v>
      </c>
      <c r="E510" s="36"/>
      <c r="F510" s="213" t="s">
        <v>696</v>
      </c>
      <c r="G510" s="36"/>
      <c r="H510" s="36"/>
      <c r="I510" s="111"/>
      <c r="J510" s="36"/>
      <c r="K510" s="36"/>
      <c r="L510" s="39"/>
      <c r="M510" s="214"/>
      <c r="N510" s="215"/>
      <c r="O510" s="71"/>
      <c r="P510" s="71"/>
      <c r="Q510" s="71"/>
      <c r="R510" s="71"/>
      <c r="S510" s="71"/>
      <c r="T510" s="72"/>
      <c r="U510" s="34"/>
      <c r="V510" s="34"/>
      <c r="W510" s="34"/>
      <c r="X510" s="34"/>
      <c r="Y510" s="34"/>
      <c r="Z510" s="34"/>
      <c r="AA510" s="34"/>
      <c r="AB510" s="34"/>
      <c r="AC510" s="34"/>
      <c r="AD510" s="34"/>
      <c r="AE510" s="34"/>
      <c r="AT510" s="17" t="s">
        <v>136</v>
      </c>
      <c r="AU510" s="17" t="s">
        <v>149</v>
      </c>
    </row>
    <row r="511" spans="1:47" s="2" customFormat="1" ht="224.25">
      <c r="A511" s="34"/>
      <c r="B511" s="35"/>
      <c r="C511" s="36"/>
      <c r="D511" s="212" t="s">
        <v>138</v>
      </c>
      <c r="E511" s="36"/>
      <c r="F511" s="216" t="s">
        <v>690</v>
      </c>
      <c r="G511" s="36"/>
      <c r="H511" s="36"/>
      <c r="I511" s="111"/>
      <c r="J511" s="36"/>
      <c r="K511" s="36"/>
      <c r="L511" s="39"/>
      <c r="M511" s="214"/>
      <c r="N511" s="215"/>
      <c r="O511" s="71"/>
      <c r="P511" s="71"/>
      <c r="Q511" s="71"/>
      <c r="R511" s="71"/>
      <c r="S511" s="71"/>
      <c r="T511" s="72"/>
      <c r="U511" s="34"/>
      <c r="V511" s="34"/>
      <c r="W511" s="34"/>
      <c r="X511" s="34"/>
      <c r="Y511" s="34"/>
      <c r="Z511" s="34"/>
      <c r="AA511" s="34"/>
      <c r="AB511" s="34"/>
      <c r="AC511" s="34"/>
      <c r="AD511" s="34"/>
      <c r="AE511" s="34"/>
      <c r="AT511" s="17" t="s">
        <v>138</v>
      </c>
      <c r="AU511" s="17" t="s">
        <v>149</v>
      </c>
    </row>
    <row r="512" spans="2:51" s="13" customFormat="1" ht="11.25">
      <c r="B512" s="217"/>
      <c r="C512" s="218"/>
      <c r="D512" s="212" t="s">
        <v>140</v>
      </c>
      <c r="E512" s="219" t="s">
        <v>1</v>
      </c>
      <c r="F512" s="220" t="s">
        <v>697</v>
      </c>
      <c r="G512" s="218"/>
      <c r="H512" s="221">
        <v>824.54</v>
      </c>
      <c r="I512" s="222"/>
      <c r="J512" s="218"/>
      <c r="K512" s="218"/>
      <c r="L512" s="223"/>
      <c r="M512" s="224"/>
      <c r="N512" s="225"/>
      <c r="O512" s="225"/>
      <c r="P512" s="225"/>
      <c r="Q512" s="225"/>
      <c r="R512" s="225"/>
      <c r="S512" s="225"/>
      <c r="T512" s="226"/>
      <c r="AT512" s="227" t="s">
        <v>140</v>
      </c>
      <c r="AU512" s="227" t="s">
        <v>149</v>
      </c>
      <c r="AV512" s="13" t="s">
        <v>88</v>
      </c>
      <c r="AW512" s="13" t="s">
        <v>34</v>
      </c>
      <c r="AX512" s="13" t="s">
        <v>86</v>
      </c>
      <c r="AY512" s="227" t="s">
        <v>127</v>
      </c>
    </row>
    <row r="513" spans="1:65" s="2" customFormat="1" ht="16.5" customHeight="1">
      <c r="A513" s="34"/>
      <c r="B513" s="35"/>
      <c r="C513" s="199" t="s">
        <v>698</v>
      </c>
      <c r="D513" s="199" t="s">
        <v>129</v>
      </c>
      <c r="E513" s="200" t="s">
        <v>699</v>
      </c>
      <c r="F513" s="201" t="s">
        <v>700</v>
      </c>
      <c r="G513" s="202" t="s">
        <v>450</v>
      </c>
      <c r="H513" s="203">
        <v>156.11</v>
      </c>
      <c r="I513" s="204"/>
      <c r="J513" s="205">
        <f>ROUND(I513*H513,2)</f>
        <v>0</v>
      </c>
      <c r="K513" s="201" t="s">
        <v>133</v>
      </c>
      <c r="L513" s="39"/>
      <c r="M513" s="206" t="s">
        <v>1</v>
      </c>
      <c r="N513" s="207" t="s">
        <v>43</v>
      </c>
      <c r="O513" s="71"/>
      <c r="P513" s="208">
        <f>O513*H513</f>
        <v>0</v>
      </c>
      <c r="Q513" s="208">
        <v>0</v>
      </c>
      <c r="R513" s="208">
        <f>Q513*H513</f>
        <v>0</v>
      </c>
      <c r="S513" s="208">
        <v>0.205</v>
      </c>
      <c r="T513" s="209">
        <f>S513*H513</f>
        <v>32.00255</v>
      </c>
      <c r="U513" s="34"/>
      <c r="V513" s="34"/>
      <c r="W513" s="34"/>
      <c r="X513" s="34"/>
      <c r="Y513" s="34"/>
      <c r="Z513" s="34"/>
      <c r="AA513" s="34"/>
      <c r="AB513" s="34"/>
      <c r="AC513" s="34"/>
      <c r="AD513" s="34"/>
      <c r="AE513" s="34"/>
      <c r="AR513" s="210" t="s">
        <v>134</v>
      </c>
      <c r="AT513" s="210" t="s">
        <v>129</v>
      </c>
      <c r="AU513" s="210" t="s">
        <v>149</v>
      </c>
      <c r="AY513" s="17" t="s">
        <v>127</v>
      </c>
      <c r="BE513" s="211">
        <f>IF(N513="základní",J513,0)</f>
        <v>0</v>
      </c>
      <c r="BF513" s="211">
        <f>IF(N513="snížená",J513,0)</f>
        <v>0</v>
      </c>
      <c r="BG513" s="211">
        <f>IF(N513="zákl. přenesená",J513,0)</f>
        <v>0</v>
      </c>
      <c r="BH513" s="211">
        <f>IF(N513="sníž. přenesená",J513,0)</f>
        <v>0</v>
      </c>
      <c r="BI513" s="211">
        <f>IF(N513="nulová",J513,0)</f>
        <v>0</v>
      </c>
      <c r="BJ513" s="17" t="s">
        <v>86</v>
      </c>
      <c r="BK513" s="211">
        <f>ROUND(I513*H513,2)</f>
        <v>0</v>
      </c>
      <c r="BL513" s="17" t="s">
        <v>134</v>
      </c>
      <c r="BM513" s="210" t="s">
        <v>701</v>
      </c>
    </row>
    <row r="514" spans="1:47" s="2" customFormat="1" ht="29.25">
      <c r="A514" s="34"/>
      <c r="B514" s="35"/>
      <c r="C514" s="36"/>
      <c r="D514" s="212" t="s">
        <v>136</v>
      </c>
      <c r="E514" s="36"/>
      <c r="F514" s="213" t="s">
        <v>702</v>
      </c>
      <c r="G514" s="36"/>
      <c r="H514" s="36"/>
      <c r="I514" s="111"/>
      <c r="J514" s="36"/>
      <c r="K514" s="36"/>
      <c r="L514" s="39"/>
      <c r="M514" s="214"/>
      <c r="N514" s="215"/>
      <c r="O514" s="71"/>
      <c r="P514" s="71"/>
      <c r="Q514" s="71"/>
      <c r="R514" s="71"/>
      <c r="S514" s="71"/>
      <c r="T514" s="72"/>
      <c r="U514" s="34"/>
      <c r="V514" s="34"/>
      <c r="W514" s="34"/>
      <c r="X514" s="34"/>
      <c r="Y514" s="34"/>
      <c r="Z514" s="34"/>
      <c r="AA514" s="34"/>
      <c r="AB514" s="34"/>
      <c r="AC514" s="34"/>
      <c r="AD514" s="34"/>
      <c r="AE514" s="34"/>
      <c r="AT514" s="17" t="s">
        <v>136</v>
      </c>
      <c r="AU514" s="17" t="s">
        <v>149</v>
      </c>
    </row>
    <row r="515" spans="1:47" s="2" customFormat="1" ht="156">
      <c r="A515" s="34"/>
      <c r="B515" s="35"/>
      <c r="C515" s="36"/>
      <c r="D515" s="212" t="s">
        <v>138</v>
      </c>
      <c r="E515" s="36"/>
      <c r="F515" s="216" t="s">
        <v>703</v>
      </c>
      <c r="G515" s="36"/>
      <c r="H515" s="36"/>
      <c r="I515" s="111"/>
      <c r="J515" s="36"/>
      <c r="K515" s="36"/>
      <c r="L515" s="39"/>
      <c r="M515" s="214"/>
      <c r="N515" s="215"/>
      <c r="O515" s="71"/>
      <c r="P515" s="71"/>
      <c r="Q515" s="71"/>
      <c r="R515" s="71"/>
      <c r="S515" s="71"/>
      <c r="T515" s="72"/>
      <c r="U515" s="34"/>
      <c r="V515" s="34"/>
      <c r="W515" s="34"/>
      <c r="X515" s="34"/>
      <c r="Y515" s="34"/>
      <c r="Z515" s="34"/>
      <c r="AA515" s="34"/>
      <c r="AB515" s="34"/>
      <c r="AC515" s="34"/>
      <c r="AD515" s="34"/>
      <c r="AE515" s="34"/>
      <c r="AT515" s="17" t="s">
        <v>138</v>
      </c>
      <c r="AU515" s="17" t="s">
        <v>149</v>
      </c>
    </row>
    <row r="516" spans="2:51" s="13" customFormat="1" ht="11.25">
      <c r="B516" s="217"/>
      <c r="C516" s="218"/>
      <c r="D516" s="212" t="s">
        <v>140</v>
      </c>
      <c r="E516" s="219" t="s">
        <v>1</v>
      </c>
      <c r="F516" s="220" t="s">
        <v>704</v>
      </c>
      <c r="G516" s="218"/>
      <c r="H516" s="221">
        <v>145.95</v>
      </c>
      <c r="I516" s="222"/>
      <c r="J516" s="218"/>
      <c r="K516" s="218"/>
      <c r="L516" s="223"/>
      <c r="M516" s="224"/>
      <c r="N516" s="225"/>
      <c r="O516" s="225"/>
      <c r="P516" s="225"/>
      <c r="Q516" s="225"/>
      <c r="R516" s="225"/>
      <c r="S516" s="225"/>
      <c r="T516" s="226"/>
      <c r="AT516" s="227" t="s">
        <v>140</v>
      </c>
      <c r="AU516" s="227" t="s">
        <v>149</v>
      </c>
      <c r="AV516" s="13" t="s">
        <v>88</v>
      </c>
      <c r="AW516" s="13" t="s">
        <v>34</v>
      </c>
      <c r="AX516" s="13" t="s">
        <v>78</v>
      </c>
      <c r="AY516" s="227" t="s">
        <v>127</v>
      </c>
    </row>
    <row r="517" spans="2:51" s="13" customFormat="1" ht="11.25">
      <c r="B517" s="217"/>
      <c r="C517" s="218"/>
      <c r="D517" s="212" t="s">
        <v>140</v>
      </c>
      <c r="E517" s="219" t="s">
        <v>1</v>
      </c>
      <c r="F517" s="220" t="s">
        <v>705</v>
      </c>
      <c r="G517" s="218"/>
      <c r="H517" s="221">
        <v>10.16</v>
      </c>
      <c r="I517" s="222"/>
      <c r="J517" s="218"/>
      <c r="K517" s="218"/>
      <c r="L517" s="223"/>
      <c r="M517" s="224"/>
      <c r="N517" s="225"/>
      <c r="O517" s="225"/>
      <c r="P517" s="225"/>
      <c r="Q517" s="225"/>
      <c r="R517" s="225"/>
      <c r="S517" s="225"/>
      <c r="T517" s="226"/>
      <c r="AT517" s="227" t="s">
        <v>140</v>
      </c>
      <c r="AU517" s="227" t="s">
        <v>149</v>
      </c>
      <c r="AV517" s="13" t="s">
        <v>88</v>
      </c>
      <c r="AW517" s="13" t="s">
        <v>34</v>
      </c>
      <c r="AX517" s="13" t="s">
        <v>78</v>
      </c>
      <c r="AY517" s="227" t="s">
        <v>127</v>
      </c>
    </row>
    <row r="518" spans="2:51" s="14" customFormat="1" ht="11.25">
      <c r="B518" s="228"/>
      <c r="C518" s="229"/>
      <c r="D518" s="212" t="s">
        <v>140</v>
      </c>
      <c r="E518" s="230" t="s">
        <v>1</v>
      </c>
      <c r="F518" s="231" t="s">
        <v>143</v>
      </c>
      <c r="G518" s="229"/>
      <c r="H518" s="232">
        <v>156.10999999999999</v>
      </c>
      <c r="I518" s="233"/>
      <c r="J518" s="229"/>
      <c r="K518" s="229"/>
      <c r="L518" s="234"/>
      <c r="M518" s="235"/>
      <c r="N518" s="236"/>
      <c r="O518" s="236"/>
      <c r="P518" s="236"/>
      <c r="Q518" s="236"/>
      <c r="R518" s="236"/>
      <c r="S518" s="236"/>
      <c r="T518" s="237"/>
      <c r="AT518" s="238" t="s">
        <v>140</v>
      </c>
      <c r="AU518" s="238" t="s">
        <v>149</v>
      </c>
      <c r="AV518" s="14" t="s">
        <v>134</v>
      </c>
      <c r="AW518" s="14" t="s">
        <v>34</v>
      </c>
      <c r="AX518" s="14" t="s">
        <v>86</v>
      </c>
      <c r="AY518" s="238" t="s">
        <v>127</v>
      </c>
    </row>
    <row r="519" spans="1:65" s="2" customFormat="1" ht="16.5" customHeight="1">
      <c r="A519" s="34"/>
      <c r="B519" s="35"/>
      <c r="C519" s="199" t="s">
        <v>706</v>
      </c>
      <c r="D519" s="199" t="s">
        <v>129</v>
      </c>
      <c r="E519" s="200" t="s">
        <v>707</v>
      </c>
      <c r="F519" s="201" t="s">
        <v>708</v>
      </c>
      <c r="G519" s="202" t="s">
        <v>450</v>
      </c>
      <c r="H519" s="203">
        <v>12.64</v>
      </c>
      <c r="I519" s="204"/>
      <c r="J519" s="205">
        <f>ROUND(I519*H519,2)</f>
        <v>0</v>
      </c>
      <c r="K519" s="201" t="s">
        <v>133</v>
      </c>
      <c r="L519" s="39"/>
      <c r="M519" s="206" t="s">
        <v>1</v>
      </c>
      <c r="N519" s="207" t="s">
        <v>43</v>
      </c>
      <c r="O519" s="71"/>
      <c r="P519" s="208">
        <f>O519*H519</f>
        <v>0</v>
      </c>
      <c r="Q519" s="208">
        <v>0</v>
      </c>
      <c r="R519" s="208">
        <f>Q519*H519</f>
        <v>0</v>
      </c>
      <c r="S519" s="208">
        <v>0.04</v>
      </c>
      <c r="T519" s="209">
        <f>S519*H519</f>
        <v>0.5056</v>
      </c>
      <c r="U519" s="34"/>
      <c r="V519" s="34"/>
      <c r="W519" s="34"/>
      <c r="X519" s="34"/>
      <c r="Y519" s="34"/>
      <c r="Z519" s="34"/>
      <c r="AA519" s="34"/>
      <c r="AB519" s="34"/>
      <c r="AC519" s="34"/>
      <c r="AD519" s="34"/>
      <c r="AE519" s="34"/>
      <c r="AR519" s="210" t="s">
        <v>134</v>
      </c>
      <c r="AT519" s="210" t="s">
        <v>129</v>
      </c>
      <c r="AU519" s="210" t="s">
        <v>149</v>
      </c>
      <c r="AY519" s="17" t="s">
        <v>127</v>
      </c>
      <c r="BE519" s="211">
        <f>IF(N519="základní",J519,0)</f>
        <v>0</v>
      </c>
      <c r="BF519" s="211">
        <f>IF(N519="snížená",J519,0)</f>
        <v>0</v>
      </c>
      <c r="BG519" s="211">
        <f>IF(N519="zákl. přenesená",J519,0)</f>
        <v>0</v>
      </c>
      <c r="BH519" s="211">
        <f>IF(N519="sníž. přenesená",J519,0)</f>
        <v>0</v>
      </c>
      <c r="BI519" s="211">
        <f>IF(N519="nulová",J519,0)</f>
        <v>0</v>
      </c>
      <c r="BJ519" s="17" t="s">
        <v>86</v>
      </c>
      <c r="BK519" s="211">
        <f>ROUND(I519*H519,2)</f>
        <v>0</v>
      </c>
      <c r="BL519" s="17" t="s">
        <v>134</v>
      </c>
      <c r="BM519" s="210" t="s">
        <v>709</v>
      </c>
    </row>
    <row r="520" spans="1:47" s="2" customFormat="1" ht="29.25">
      <c r="A520" s="34"/>
      <c r="B520" s="35"/>
      <c r="C520" s="36"/>
      <c r="D520" s="212" t="s">
        <v>136</v>
      </c>
      <c r="E520" s="36"/>
      <c r="F520" s="213" t="s">
        <v>710</v>
      </c>
      <c r="G520" s="36"/>
      <c r="H520" s="36"/>
      <c r="I520" s="111"/>
      <c r="J520" s="36"/>
      <c r="K520" s="36"/>
      <c r="L520" s="39"/>
      <c r="M520" s="214"/>
      <c r="N520" s="215"/>
      <c r="O520" s="71"/>
      <c r="P520" s="71"/>
      <c r="Q520" s="71"/>
      <c r="R520" s="71"/>
      <c r="S520" s="71"/>
      <c r="T520" s="72"/>
      <c r="U520" s="34"/>
      <c r="V520" s="34"/>
      <c r="W520" s="34"/>
      <c r="X520" s="34"/>
      <c r="Y520" s="34"/>
      <c r="Z520" s="34"/>
      <c r="AA520" s="34"/>
      <c r="AB520" s="34"/>
      <c r="AC520" s="34"/>
      <c r="AD520" s="34"/>
      <c r="AE520" s="34"/>
      <c r="AT520" s="17" t="s">
        <v>136</v>
      </c>
      <c r="AU520" s="17" t="s">
        <v>149</v>
      </c>
    </row>
    <row r="521" spans="1:47" s="2" customFormat="1" ht="156">
      <c r="A521" s="34"/>
      <c r="B521" s="35"/>
      <c r="C521" s="36"/>
      <c r="D521" s="212" t="s">
        <v>138</v>
      </c>
      <c r="E521" s="36"/>
      <c r="F521" s="216" t="s">
        <v>703</v>
      </c>
      <c r="G521" s="36"/>
      <c r="H521" s="36"/>
      <c r="I521" s="111"/>
      <c r="J521" s="36"/>
      <c r="K521" s="36"/>
      <c r="L521" s="39"/>
      <c r="M521" s="214"/>
      <c r="N521" s="215"/>
      <c r="O521" s="71"/>
      <c r="P521" s="71"/>
      <c r="Q521" s="71"/>
      <c r="R521" s="71"/>
      <c r="S521" s="71"/>
      <c r="T521" s="72"/>
      <c r="U521" s="34"/>
      <c r="V521" s="34"/>
      <c r="W521" s="34"/>
      <c r="X521" s="34"/>
      <c r="Y521" s="34"/>
      <c r="Z521" s="34"/>
      <c r="AA521" s="34"/>
      <c r="AB521" s="34"/>
      <c r="AC521" s="34"/>
      <c r="AD521" s="34"/>
      <c r="AE521" s="34"/>
      <c r="AT521" s="17" t="s">
        <v>138</v>
      </c>
      <c r="AU521" s="17" t="s">
        <v>149</v>
      </c>
    </row>
    <row r="522" spans="2:51" s="13" customFormat="1" ht="11.25">
      <c r="B522" s="217"/>
      <c r="C522" s="218"/>
      <c r="D522" s="212" t="s">
        <v>140</v>
      </c>
      <c r="E522" s="219" t="s">
        <v>1</v>
      </c>
      <c r="F522" s="220" t="s">
        <v>711</v>
      </c>
      <c r="G522" s="218"/>
      <c r="H522" s="221">
        <v>12.64</v>
      </c>
      <c r="I522" s="222"/>
      <c r="J522" s="218"/>
      <c r="K522" s="218"/>
      <c r="L522" s="223"/>
      <c r="M522" s="224"/>
      <c r="N522" s="225"/>
      <c r="O522" s="225"/>
      <c r="P522" s="225"/>
      <c r="Q522" s="225"/>
      <c r="R522" s="225"/>
      <c r="S522" s="225"/>
      <c r="T522" s="226"/>
      <c r="AT522" s="227" t="s">
        <v>140</v>
      </c>
      <c r="AU522" s="227" t="s">
        <v>149</v>
      </c>
      <c r="AV522" s="13" t="s">
        <v>88</v>
      </c>
      <c r="AW522" s="13" t="s">
        <v>34</v>
      </c>
      <c r="AX522" s="13" t="s">
        <v>86</v>
      </c>
      <c r="AY522" s="227" t="s">
        <v>127</v>
      </c>
    </row>
    <row r="523" spans="1:65" s="2" customFormat="1" ht="24" customHeight="1">
      <c r="A523" s="34"/>
      <c r="B523" s="35"/>
      <c r="C523" s="199" t="s">
        <v>712</v>
      </c>
      <c r="D523" s="199" t="s">
        <v>129</v>
      </c>
      <c r="E523" s="200" t="s">
        <v>713</v>
      </c>
      <c r="F523" s="201" t="s">
        <v>714</v>
      </c>
      <c r="G523" s="202" t="s">
        <v>301</v>
      </c>
      <c r="H523" s="203">
        <v>4</v>
      </c>
      <c r="I523" s="204"/>
      <c r="J523" s="205">
        <f>ROUND(I523*H523,2)</f>
        <v>0</v>
      </c>
      <c r="K523" s="201" t="s">
        <v>133</v>
      </c>
      <c r="L523" s="39"/>
      <c r="M523" s="206" t="s">
        <v>1</v>
      </c>
      <c r="N523" s="207" t="s">
        <v>43</v>
      </c>
      <c r="O523" s="71"/>
      <c r="P523" s="208">
        <f>O523*H523</f>
        <v>0</v>
      </c>
      <c r="Q523" s="208">
        <v>0</v>
      </c>
      <c r="R523" s="208">
        <f>Q523*H523</f>
        <v>0</v>
      </c>
      <c r="S523" s="208">
        <v>0.082</v>
      </c>
      <c r="T523" s="209">
        <f>S523*H523</f>
        <v>0.328</v>
      </c>
      <c r="U523" s="34"/>
      <c r="V523" s="34"/>
      <c r="W523" s="34"/>
      <c r="X523" s="34"/>
      <c r="Y523" s="34"/>
      <c r="Z523" s="34"/>
      <c r="AA523" s="34"/>
      <c r="AB523" s="34"/>
      <c r="AC523" s="34"/>
      <c r="AD523" s="34"/>
      <c r="AE523" s="34"/>
      <c r="AR523" s="210" t="s">
        <v>134</v>
      </c>
      <c r="AT523" s="210" t="s">
        <v>129</v>
      </c>
      <c r="AU523" s="210" t="s">
        <v>149</v>
      </c>
      <c r="AY523" s="17" t="s">
        <v>127</v>
      </c>
      <c r="BE523" s="211">
        <f>IF(N523="základní",J523,0)</f>
        <v>0</v>
      </c>
      <c r="BF523" s="211">
        <f>IF(N523="snížená",J523,0)</f>
        <v>0</v>
      </c>
      <c r="BG523" s="211">
        <f>IF(N523="zákl. přenesená",J523,0)</f>
        <v>0</v>
      </c>
      <c r="BH523" s="211">
        <f>IF(N523="sníž. přenesená",J523,0)</f>
        <v>0</v>
      </c>
      <c r="BI523" s="211">
        <f>IF(N523="nulová",J523,0)</f>
        <v>0</v>
      </c>
      <c r="BJ523" s="17" t="s">
        <v>86</v>
      </c>
      <c r="BK523" s="211">
        <f>ROUND(I523*H523,2)</f>
        <v>0</v>
      </c>
      <c r="BL523" s="17" t="s">
        <v>134</v>
      </c>
      <c r="BM523" s="210" t="s">
        <v>715</v>
      </c>
    </row>
    <row r="524" spans="1:47" s="2" customFormat="1" ht="39">
      <c r="A524" s="34"/>
      <c r="B524" s="35"/>
      <c r="C524" s="36"/>
      <c r="D524" s="212" t="s">
        <v>136</v>
      </c>
      <c r="E524" s="36"/>
      <c r="F524" s="213" t="s">
        <v>716</v>
      </c>
      <c r="G524" s="36"/>
      <c r="H524" s="36"/>
      <c r="I524" s="111"/>
      <c r="J524" s="36"/>
      <c r="K524" s="36"/>
      <c r="L524" s="39"/>
      <c r="M524" s="214"/>
      <c r="N524" s="215"/>
      <c r="O524" s="71"/>
      <c r="P524" s="71"/>
      <c r="Q524" s="71"/>
      <c r="R524" s="71"/>
      <c r="S524" s="71"/>
      <c r="T524" s="72"/>
      <c r="U524" s="34"/>
      <c r="V524" s="34"/>
      <c r="W524" s="34"/>
      <c r="X524" s="34"/>
      <c r="Y524" s="34"/>
      <c r="Z524" s="34"/>
      <c r="AA524" s="34"/>
      <c r="AB524" s="34"/>
      <c r="AC524" s="34"/>
      <c r="AD524" s="34"/>
      <c r="AE524" s="34"/>
      <c r="AT524" s="17" t="s">
        <v>136</v>
      </c>
      <c r="AU524" s="17" t="s">
        <v>149</v>
      </c>
    </row>
    <row r="525" spans="1:47" s="2" customFormat="1" ht="68.25">
      <c r="A525" s="34"/>
      <c r="B525" s="35"/>
      <c r="C525" s="36"/>
      <c r="D525" s="212" t="s">
        <v>138</v>
      </c>
      <c r="E525" s="36"/>
      <c r="F525" s="216" t="s">
        <v>717</v>
      </c>
      <c r="G525" s="36"/>
      <c r="H525" s="36"/>
      <c r="I525" s="111"/>
      <c r="J525" s="36"/>
      <c r="K525" s="36"/>
      <c r="L525" s="39"/>
      <c r="M525" s="214"/>
      <c r="N525" s="215"/>
      <c r="O525" s="71"/>
      <c r="P525" s="71"/>
      <c r="Q525" s="71"/>
      <c r="R525" s="71"/>
      <c r="S525" s="71"/>
      <c r="T525" s="72"/>
      <c r="U525" s="34"/>
      <c r="V525" s="34"/>
      <c r="W525" s="34"/>
      <c r="X525" s="34"/>
      <c r="Y525" s="34"/>
      <c r="Z525" s="34"/>
      <c r="AA525" s="34"/>
      <c r="AB525" s="34"/>
      <c r="AC525" s="34"/>
      <c r="AD525" s="34"/>
      <c r="AE525" s="34"/>
      <c r="AT525" s="17" t="s">
        <v>138</v>
      </c>
      <c r="AU525" s="17" t="s">
        <v>149</v>
      </c>
    </row>
    <row r="526" spans="2:51" s="13" customFormat="1" ht="11.25">
      <c r="B526" s="217"/>
      <c r="C526" s="218"/>
      <c r="D526" s="212" t="s">
        <v>140</v>
      </c>
      <c r="E526" s="219" t="s">
        <v>1</v>
      </c>
      <c r="F526" s="220" t="s">
        <v>134</v>
      </c>
      <c r="G526" s="218"/>
      <c r="H526" s="221">
        <v>4</v>
      </c>
      <c r="I526" s="222"/>
      <c r="J526" s="218"/>
      <c r="K526" s="218"/>
      <c r="L526" s="223"/>
      <c r="M526" s="224"/>
      <c r="N526" s="225"/>
      <c r="O526" s="225"/>
      <c r="P526" s="225"/>
      <c r="Q526" s="225"/>
      <c r="R526" s="225"/>
      <c r="S526" s="225"/>
      <c r="T526" s="226"/>
      <c r="AT526" s="227" t="s">
        <v>140</v>
      </c>
      <c r="AU526" s="227" t="s">
        <v>149</v>
      </c>
      <c r="AV526" s="13" t="s">
        <v>88</v>
      </c>
      <c r="AW526" s="13" t="s">
        <v>34</v>
      </c>
      <c r="AX526" s="13" t="s">
        <v>86</v>
      </c>
      <c r="AY526" s="227" t="s">
        <v>127</v>
      </c>
    </row>
    <row r="527" spans="1:65" s="2" customFormat="1" ht="24" customHeight="1">
      <c r="A527" s="34"/>
      <c r="B527" s="35"/>
      <c r="C527" s="199" t="s">
        <v>718</v>
      </c>
      <c r="D527" s="199" t="s">
        <v>129</v>
      </c>
      <c r="E527" s="200" t="s">
        <v>719</v>
      </c>
      <c r="F527" s="201" t="s">
        <v>720</v>
      </c>
      <c r="G527" s="202" t="s">
        <v>301</v>
      </c>
      <c r="H527" s="203">
        <v>7</v>
      </c>
      <c r="I527" s="204"/>
      <c r="J527" s="205">
        <f>ROUND(I527*H527,2)</f>
        <v>0</v>
      </c>
      <c r="K527" s="201" t="s">
        <v>133</v>
      </c>
      <c r="L527" s="39"/>
      <c r="M527" s="206" t="s">
        <v>1</v>
      </c>
      <c r="N527" s="207" t="s">
        <v>43</v>
      </c>
      <c r="O527" s="71"/>
      <c r="P527" s="208">
        <f>O527*H527</f>
        <v>0</v>
      </c>
      <c r="Q527" s="208">
        <v>0</v>
      </c>
      <c r="R527" s="208">
        <f>Q527*H527</f>
        <v>0</v>
      </c>
      <c r="S527" s="208">
        <v>0.004</v>
      </c>
      <c r="T527" s="209">
        <f>S527*H527</f>
        <v>0.028</v>
      </c>
      <c r="U527" s="34"/>
      <c r="V527" s="34"/>
      <c r="W527" s="34"/>
      <c r="X527" s="34"/>
      <c r="Y527" s="34"/>
      <c r="Z527" s="34"/>
      <c r="AA527" s="34"/>
      <c r="AB527" s="34"/>
      <c r="AC527" s="34"/>
      <c r="AD527" s="34"/>
      <c r="AE527" s="34"/>
      <c r="AR527" s="210" t="s">
        <v>134</v>
      </c>
      <c r="AT527" s="210" t="s">
        <v>129</v>
      </c>
      <c r="AU527" s="210" t="s">
        <v>149</v>
      </c>
      <c r="AY527" s="17" t="s">
        <v>127</v>
      </c>
      <c r="BE527" s="211">
        <f>IF(N527="základní",J527,0)</f>
        <v>0</v>
      </c>
      <c r="BF527" s="211">
        <f>IF(N527="snížená",J527,0)</f>
        <v>0</v>
      </c>
      <c r="BG527" s="211">
        <f>IF(N527="zákl. přenesená",J527,0)</f>
        <v>0</v>
      </c>
      <c r="BH527" s="211">
        <f>IF(N527="sníž. přenesená",J527,0)</f>
        <v>0</v>
      </c>
      <c r="BI527" s="211">
        <f>IF(N527="nulová",J527,0)</f>
        <v>0</v>
      </c>
      <c r="BJ527" s="17" t="s">
        <v>86</v>
      </c>
      <c r="BK527" s="211">
        <f>ROUND(I527*H527,2)</f>
        <v>0</v>
      </c>
      <c r="BL527" s="17" t="s">
        <v>134</v>
      </c>
      <c r="BM527" s="210" t="s">
        <v>721</v>
      </c>
    </row>
    <row r="528" spans="1:47" s="2" customFormat="1" ht="29.25">
      <c r="A528" s="34"/>
      <c r="B528" s="35"/>
      <c r="C528" s="36"/>
      <c r="D528" s="212" t="s">
        <v>136</v>
      </c>
      <c r="E528" s="36"/>
      <c r="F528" s="213" t="s">
        <v>722</v>
      </c>
      <c r="G528" s="36"/>
      <c r="H528" s="36"/>
      <c r="I528" s="111"/>
      <c r="J528" s="36"/>
      <c r="K528" s="36"/>
      <c r="L528" s="39"/>
      <c r="M528" s="214"/>
      <c r="N528" s="215"/>
      <c r="O528" s="71"/>
      <c r="P528" s="71"/>
      <c r="Q528" s="71"/>
      <c r="R528" s="71"/>
      <c r="S528" s="71"/>
      <c r="T528" s="72"/>
      <c r="U528" s="34"/>
      <c r="V528" s="34"/>
      <c r="W528" s="34"/>
      <c r="X528" s="34"/>
      <c r="Y528" s="34"/>
      <c r="Z528" s="34"/>
      <c r="AA528" s="34"/>
      <c r="AB528" s="34"/>
      <c r="AC528" s="34"/>
      <c r="AD528" s="34"/>
      <c r="AE528" s="34"/>
      <c r="AT528" s="17" t="s">
        <v>136</v>
      </c>
      <c r="AU528" s="17" t="s">
        <v>149</v>
      </c>
    </row>
    <row r="529" spans="1:47" s="2" customFormat="1" ht="39">
      <c r="A529" s="34"/>
      <c r="B529" s="35"/>
      <c r="C529" s="36"/>
      <c r="D529" s="212" t="s">
        <v>138</v>
      </c>
      <c r="E529" s="36"/>
      <c r="F529" s="216" t="s">
        <v>723</v>
      </c>
      <c r="G529" s="36"/>
      <c r="H529" s="36"/>
      <c r="I529" s="111"/>
      <c r="J529" s="36"/>
      <c r="K529" s="36"/>
      <c r="L529" s="39"/>
      <c r="M529" s="214"/>
      <c r="N529" s="215"/>
      <c r="O529" s="71"/>
      <c r="P529" s="71"/>
      <c r="Q529" s="71"/>
      <c r="R529" s="71"/>
      <c r="S529" s="71"/>
      <c r="T529" s="72"/>
      <c r="U529" s="34"/>
      <c r="V529" s="34"/>
      <c r="W529" s="34"/>
      <c r="X529" s="34"/>
      <c r="Y529" s="34"/>
      <c r="Z529" s="34"/>
      <c r="AA529" s="34"/>
      <c r="AB529" s="34"/>
      <c r="AC529" s="34"/>
      <c r="AD529" s="34"/>
      <c r="AE529" s="34"/>
      <c r="AT529" s="17" t="s">
        <v>138</v>
      </c>
      <c r="AU529" s="17" t="s">
        <v>149</v>
      </c>
    </row>
    <row r="530" spans="2:51" s="13" customFormat="1" ht="11.25">
      <c r="B530" s="217"/>
      <c r="C530" s="218"/>
      <c r="D530" s="212" t="s">
        <v>140</v>
      </c>
      <c r="E530" s="219" t="s">
        <v>1</v>
      </c>
      <c r="F530" s="220" t="s">
        <v>175</v>
      </c>
      <c r="G530" s="218"/>
      <c r="H530" s="221">
        <v>7</v>
      </c>
      <c r="I530" s="222"/>
      <c r="J530" s="218"/>
      <c r="K530" s="218"/>
      <c r="L530" s="223"/>
      <c r="M530" s="224"/>
      <c r="N530" s="225"/>
      <c r="O530" s="225"/>
      <c r="P530" s="225"/>
      <c r="Q530" s="225"/>
      <c r="R530" s="225"/>
      <c r="S530" s="225"/>
      <c r="T530" s="226"/>
      <c r="AT530" s="227" t="s">
        <v>140</v>
      </c>
      <c r="AU530" s="227" t="s">
        <v>149</v>
      </c>
      <c r="AV530" s="13" t="s">
        <v>88</v>
      </c>
      <c r="AW530" s="13" t="s">
        <v>34</v>
      </c>
      <c r="AX530" s="13" t="s">
        <v>86</v>
      </c>
      <c r="AY530" s="227" t="s">
        <v>127</v>
      </c>
    </row>
    <row r="531" spans="2:63" s="12" customFormat="1" ht="22.9" customHeight="1">
      <c r="B531" s="183"/>
      <c r="C531" s="184"/>
      <c r="D531" s="185" t="s">
        <v>77</v>
      </c>
      <c r="E531" s="197" t="s">
        <v>724</v>
      </c>
      <c r="F531" s="197" t="s">
        <v>725</v>
      </c>
      <c r="G531" s="184"/>
      <c r="H531" s="184"/>
      <c r="I531" s="187"/>
      <c r="J531" s="198">
        <f>BK531</f>
        <v>0</v>
      </c>
      <c r="K531" s="184"/>
      <c r="L531" s="189"/>
      <c r="M531" s="190"/>
      <c r="N531" s="191"/>
      <c r="O531" s="191"/>
      <c r="P531" s="192">
        <f>SUM(P532:P576)</f>
        <v>0</v>
      </c>
      <c r="Q531" s="191"/>
      <c r="R531" s="192">
        <f>SUM(R532:R576)</f>
        <v>0</v>
      </c>
      <c r="S531" s="191"/>
      <c r="T531" s="193">
        <f>SUM(T532:T576)</f>
        <v>0</v>
      </c>
      <c r="AR531" s="194" t="s">
        <v>86</v>
      </c>
      <c r="AT531" s="195" t="s">
        <v>77</v>
      </c>
      <c r="AU531" s="195" t="s">
        <v>86</v>
      </c>
      <c r="AY531" s="194" t="s">
        <v>127</v>
      </c>
      <c r="BK531" s="196">
        <f>SUM(BK532:BK576)</f>
        <v>0</v>
      </c>
    </row>
    <row r="532" spans="1:65" s="2" customFormat="1" ht="16.5" customHeight="1">
      <c r="A532" s="34"/>
      <c r="B532" s="35"/>
      <c r="C532" s="199" t="s">
        <v>726</v>
      </c>
      <c r="D532" s="199" t="s">
        <v>129</v>
      </c>
      <c r="E532" s="200" t="s">
        <v>727</v>
      </c>
      <c r="F532" s="201" t="s">
        <v>728</v>
      </c>
      <c r="G532" s="202" t="s">
        <v>213</v>
      </c>
      <c r="H532" s="203">
        <v>513.779</v>
      </c>
      <c r="I532" s="204"/>
      <c r="J532" s="205">
        <f>ROUND(I532*H532,2)</f>
        <v>0</v>
      </c>
      <c r="K532" s="201" t="s">
        <v>133</v>
      </c>
      <c r="L532" s="39"/>
      <c r="M532" s="206" t="s">
        <v>1</v>
      </c>
      <c r="N532" s="207" t="s">
        <v>43</v>
      </c>
      <c r="O532" s="71"/>
      <c r="P532" s="208">
        <f>O532*H532</f>
        <v>0</v>
      </c>
      <c r="Q532" s="208">
        <v>0</v>
      </c>
      <c r="R532" s="208">
        <f>Q532*H532</f>
        <v>0</v>
      </c>
      <c r="S532" s="208">
        <v>0</v>
      </c>
      <c r="T532" s="209">
        <f>S532*H532</f>
        <v>0</v>
      </c>
      <c r="U532" s="34"/>
      <c r="V532" s="34"/>
      <c r="W532" s="34"/>
      <c r="X532" s="34"/>
      <c r="Y532" s="34"/>
      <c r="Z532" s="34"/>
      <c r="AA532" s="34"/>
      <c r="AB532" s="34"/>
      <c r="AC532" s="34"/>
      <c r="AD532" s="34"/>
      <c r="AE532" s="34"/>
      <c r="AR532" s="210" t="s">
        <v>134</v>
      </c>
      <c r="AT532" s="210" t="s">
        <v>129</v>
      </c>
      <c r="AU532" s="210" t="s">
        <v>88</v>
      </c>
      <c r="AY532" s="17" t="s">
        <v>127</v>
      </c>
      <c r="BE532" s="211">
        <f>IF(N532="základní",J532,0)</f>
        <v>0</v>
      </c>
      <c r="BF532" s="211">
        <f>IF(N532="snížená",J532,0)</f>
        <v>0</v>
      </c>
      <c r="BG532" s="211">
        <f>IF(N532="zákl. přenesená",J532,0)</f>
        <v>0</v>
      </c>
      <c r="BH532" s="211">
        <f>IF(N532="sníž. přenesená",J532,0)</f>
        <v>0</v>
      </c>
      <c r="BI532" s="211">
        <f>IF(N532="nulová",J532,0)</f>
        <v>0</v>
      </c>
      <c r="BJ532" s="17" t="s">
        <v>86</v>
      </c>
      <c r="BK532" s="211">
        <f>ROUND(I532*H532,2)</f>
        <v>0</v>
      </c>
      <c r="BL532" s="17" t="s">
        <v>134</v>
      </c>
      <c r="BM532" s="210" t="s">
        <v>729</v>
      </c>
    </row>
    <row r="533" spans="1:47" s="2" customFormat="1" ht="19.5">
      <c r="A533" s="34"/>
      <c r="B533" s="35"/>
      <c r="C533" s="36"/>
      <c r="D533" s="212" t="s">
        <v>136</v>
      </c>
      <c r="E533" s="36"/>
      <c r="F533" s="213" t="s">
        <v>730</v>
      </c>
      <c r="G533" s="36"/>
      <c r="H533" s="36"/>
      <c r="I533" s="111"/>
      <c r="J533" s="36"/>
      <c r="K533" s="36"/>
      <c r="L533" s="39"/>
      <c r="M533" s="214"/>
      <c r="N533" s="215"/>
      <c r="O533" s="71"/>
      <c r="P533" s="71"/>
      <c r="Q533" s="71"/>
      <c r="R533" s="71"/>
      <c r="S533" s="71"/>
      <c r="T533" s="72"/>
      <c r="U533" s="34"/>
      <c r="V533" s="34"/>
      <c r="W533" s="34"/>
      <c r="X533" s="34"/>
      <c r="Y533" s="34"/>
      <c r="Z533" s="34"/>
      <c r="AA533" s="34"/>
      <c r="AB533" s="34"/>
      <c r="AC533" s="34"/>
      <c r="AD533" s="34"/>
      <c r="AE533" s="34"/>
      <c r="AT533" s="17" t="s">
        <v>136</v>
      </c>
      <c r="AU533" s="17" t="s">
        <v>88</v>
      </c>
    </row>
    <row r="534" spans="1:47" s="2" customFormat="1" ht="97.5">
      <c r="A534" s="34"/>
      <c r="B534" s="35"/>
      <c r="C534" s="36"/>
      <c r="D534" s="212" t="s">
        <v>138</v>
      </c>
      <c r="E534" s="36"/>
      <c r="F534" s="216" t="s">
        <v>731</v>
      </c>
      <c r="G534" s="36"/>
      <c r="H534" s="36"/>
      <c r="I534" s="111"/>
      <c r="J534" s="36"/>
      <c r="K534" s="36"/>
      <c r="L534" s="39"/>
      <c r="M534" s="214"/>
      <c r="N534" s="215"/>
      <c r="O534" s="71"/>
      <c r="P534" s="71"/>
      <c r="Q534" s="71"/>
      <c r="R534" s="71"/>
      <c r="S534" s="71"/>
      <c r="T534" s="72"/>
      <c r="U534" s="34"/>
      <c r="V534" s="34"/>
      <c r="W534" s="34"/>
      <c r="X534" s="34"/>
      <c r="Y534" s="34"/>
      <c r="Z534" s="34"/>
      <c r="AA534" s="34"/>
      <c r="AB534" s="34"/>
      <c r="AC534" s="34"/>
      <c r="AD534" s="34"/>
      <c r="AE534" s="34"/>
      <c r="AT534" s="17" t="s">
        <v>138</v>
      </c>
      <c r="AU534" s="17" t="s">
        <v>88</v>
      </c>
    </row>
    <row r="535" spans="2:51" s="13" customFormat="1" ht="11.25">
      <c r="B535" s="217"/>
      <c r="C535" s="218"/>
      <c r="D535" s="212" t="s">
        <v>140</v>
      </c>
      <c r="E535" s="219" t="s">
        <v>1</v>
      </c>
      <c r="F535" s="220" t="s">
        <v>732</v>
      </c>
      <c r="G535" s="218"/>
      <c r="H535" s="221">
        <v>300.432</v>
      </c>
      <c r="I535" s="222"/>
      <c r="J535" s="218"/>
      <c r="K535" s="218"/>
      <c r="L535" s="223"/>
      <c r="M535" s="224"/>
      <c r="N535" s="225"/>
      <c r="O535" s="225"/>
      <c r="P535" s="225"/>
      <c r="Q535" s="225"/>
      <c r="R535" s="225"/>
      <c r="S535" s="225"/>
      <c r="T535" s="226"/>
      <c r="AT535" s="227" t="s">
        <v>140</v>
      </c>
      <c r="AU535" s="227" t="s">
        <v>88</v>
      </c>
      <c r="AV535" s="13" t="s">
        <v>88</v>
      </c>
      <c r="AW535" s="13" t="s">
        <v>34</v>
      </c>
      <c r="AX535" s="13" t="s">
        <v>78</v>
      </c>
      <c r="AY535" s="227" t="s">
        <v>127</v>
      </c>
    </row>
    <row r="536" spans="2:51" s="13" customFormat="1" ht="11.25">
      <c r="B536" s="217"/>
      <c r="C536" s="218"/>
      <c r="D536" s="212" t="s">
        <v>140</v>
      </c>
      <c r="E536" s="219" t="s">
        <v>1</v>
      </c>
      <c r="F536" s="220" t="s">
        <v>733</v>
      </c>
      <c r="G536" s="218"/>
      <c r="H536" s="221">
        <v>213.347</v>
      </c>
      <c r="I536" s="222"/>
      <c r="J536" s="218"/>
      <c r="K536" s="218"/>
      <c r="L536" s="223"/>
      <c r="M536" s="224"/>
      <c r="N536" s="225"/>
      <c r="O536" s="225"/>
      <c r="P536" s="225"/>
      <c r="Q536" s="225"/>
      <c r="R536" s="225"/>
      <c r="S536" s="225"/>
      <c r="T536" s="226"/>
      <c r="AT536" s="227" t="s">
        <v>140</v>
      </c>
      <c r="AU536" s="227" t="s">
        <v>88</v>
      </c>
      <c r="AV536" s="13" t="s">
        <v>88</v>
      </c>
      <c r="AW536" s="13" t="s">
        <v>34</v>
      </c>
      <c r="AX536" s="13" t="s">
        <v>78</v>
      </c>
      <c r="AY536" s="227" t="s">
        <v>127</v>
      </c>
    </row>
    <row r="537" spans="2:51" s="14" customFormat="1" ht="11.25">
      <c r="B537" s="228"/>
      <c r="C537" s="229"/>
      <c r="D537" s="212" t="s">
        <v>140</v>
      </c>
      <c r="E537" s="230" t="s">
        <v>1</v>
      </c>
      <c r="F537" s="231" t="s">
        <v>143</v>
      </c>
      <c r="G537" s="229"/>
      <c r="H537" s="232">
        <v>513.779</v>
      </c>
      <c r="I537" s="233"/>
      <c r="J537" s="229"/>
      <c r="K537" s="229"/>
      <c r="L537" s="234"/>
      <c r="M537" s="235"/>
      <c r="N537" s="236"/>
      <c r="O537" s="236"/>
      <c r="P537" s="236"/>
      <c r="Q537" s="236"/>
      <c r="R537" s="236"/>
      <c r="S537" s="236"/>
      <c r="T537" s="237"/>
      <c r="AT537" s="238" t="s">
        <v>140</v>
      </c>
      <c r="AU537" s="238" t="s">
        <v>88</v>
      </c>
      <c r="AV537" s="14" t="s">
        <v>134</v>
      </c>
      <c r="AW537" s="14" t="s">
        <v>34</v>
      </c>
      <c r="AX537" s="14" t="s">
        <v>86</v>
      </c>
      <c r="AY537" s="238" t="s">
        <v>127</v>
      </c>
    </row>
    <row r="538" spans="1:65" s="2" customFormat="1" ht="24" customHeight="1">
      <c r="A538" s="34"/>
      <c r="B538" s="35"/>
      <c r="C538" s="199" t="s">
        <v>734</v>
      </c>
      <c r="D538" s="199" t="s">
        <v>129</v>
      </c>
      <c r="E538" s="200" t="s">
        <v>735</v>
      </c>
      <c r="F538" s="201" t="s">
        <v>736</v>
      </c>
      <c r="G538" s="202" t="s">
        <v>213</v>
      </c>
      <c r="H538" s="203">
        <v>2055.116</v>
      </c>
      <c r="I538" s="204"/>
      <c r="J538" s="205">
        <f>ROUND(I538*H538,2)</f>
        <v>0</v>
      </c>
      <c r="K538" s="201" t="s">
        <v>133</v>
      </c>
      <c r="L538" s="39"/>
      <c r="M538" s="206" t="s">
        <v>1</v>
      </c>
      <c r="N538" s="207" t="s">
        <v>43</v>
      </c>
      <c r="O538" s="71"/>
      <c r="P538" s="208">
        <f>O538*H538</f>
        <v>0</v>
      </c>
      <c r="Q538" s="208">
        <v>0</v>
      </c>
      <c r="R538" s="208">
        <f>Q538*H538</f>
        <v>0</v>
      </c>
      <c r="S538" s="208">
        <v>0</v>
      </c>
      <c r="T538" s="209">
        <f>S538*H538</f>
        <v>0</v>
      </c>
      <c r="U538" s="34"/>
      <c r="V538" s="34"/>
      <c r="W538" s="34"/>
      <c r="X538" s="34"/>
      <c r="Y538" s="34"/>
      <c r="Z538" s="34"/>
      <c r="AA538" s="34"/>
      <c r="AB538" s="34"/>
      <c r="AC538" s="34"/>
      <c r="AD538" s="34"/>
      <c r="AE538" s="34"/>
      <c r="AR538" s="210" t="s">
        <v>134</v>
      </c>
      <c r="AT538" s="210" t="s">
        <v>129</v>
      </c>
      <c r="AU538" s="210" t="s">
        <v>88</v>
      </c>
      <c r="AY538" s="17" t="s">
        <v>127</v>
      </c>
      <c r="BE538" s="211">
        <f>IF(N538="základní",J538,0)</f>
        <v>0</v>
      </c>
      <c r="BF538" s="211">
        <f>IF(N538="snížená",J538,0)</f>
        <v>0</v>
      </c>
      <c r="BG538" s="211">
        <f>IF(N538="zákl. přenesená",J538,0)</f>
        <v>0</v>
      </c>
      <c r="BH538" s="211">
        <f>IF(N538="sníž. přenesená",J538,0)</f>
        <v>0</v>
      </c>
      <c r="BI538" s="211">
        <f>IF(N538="nulová",J538,0)</f>
        <v>0</v>
      </c>
      <c r="BJ538" s="17" t="s">
        <v>86</v>
      </c>
      <c r="BK538" s="211">
        <f>ROUND(I538*H538,2)</f>
        <v>0</v>
      </c>
      <c r="BL538" s="17" t="s">
        <v>134</v>
      </c>
      <c r="BM538" s="210" t="s">
        <v>737</v>
      </c>
    </row>
    <row r="539" spans="1:47" s="2" customFormat="1" ht="29.25">
      <c r="A539" s="34"/>
      <c r="B539" s="35"/>
      <c r="C539" s="36"/>
      <c r="D539" s="212" t="s">
        <v>136</v>
      </c>
      <c r="E539" s="36"/>
      <c r="F539" s="213" t="s">
        <v>738</v>
      </c>
      <c r="G539" s="36"/>
      <c r="H539" s="36"/>
      <c r="I539" s="111"/>
      <c r="J539" s="36"/>
      <c r="K539" s="36"/>
      <c r="L539" s="39"/>
      <c r="M539" s="214"/>
      <c r="N539" s="215"/>
      <c r="O539" s="71"/>
      <c r="P539" s="71"/>
      <c r="Q539" s="71"/>
      <c r="R539" s="71"/>
      <c r="S539" s="71"/>
      <c r="T539" s="72"/>
      <c r="U539" s="34"/>
      <c r="V539" s="34"/>
      <c r="W539" s="34"/>
      <c r="X539" s="34"/>
      <c r="Y539" s="34"/>
      <c r="Z539" s="34"/>
      <c r="AA539" s="34"/>
      <c r="AB539" s="34"/>
      <c r="AC539" s="34"/>
      <c r="AD539" s="34"/>
      <c r="AE539" s="34"/>
      <c r="AT539" s="17" t="s">
        <v>136</v>
      </c>
      <c r="AU539" s="17" t="s">
        <v>88</v>
      </c>
    </row>
    <row r="540" spans="1:47" s="2" customFormat="1" ht="97.5">
      <c r="A540" s="34"/>
      <c r="B540" s="35"/>
      <c r="C540" s="36"/>
      <c r="D540" s="212" t="s">
        <v>138</v>
      </c>
      <c r="E540" s="36"/>
      <c r="F540" s="216" t="s">
        <v>731</v>
      </c>
      <c r="G540" s="36"/>
      <c r="H540" s="36"/>
      <c r="I540" s="111"/>
      <c r="J540" s="36"/>
      <c r="K540" s="36"/>
      <c r="L540" s="39"/>
      <c r="M540" s="214"/>
      <c r="N540" s="215"/>
      <c r="O540" s="71"/>
      <c r="P540" s="71"/>
      <c r="Q540" s="71"/>
      <c r="R540" s="71"/>
      <c r="S540" s="71"/>
      <c r="T540" s="72"/>
      <c r="U540" s="34"/>
      <c r="V540" s="34"/>
      <c r="W540" s="34"/>
      <c r="X540" s="34"/>
      <c r="Y540" s="34"/>
      <c r="Z540" s="34"/>
      <c r="AA540" s="34"/>
      <c r="AB540" s="34"/>
      <c r="AC540" s="34"/>
      <c r="AD540" s="34"/>
      <c r="AE540" s="34"/>
      <c r="AT540" s="17" t="s">
        <v>138</v>
      </c>
      <c r="AU540" s="17" t="s">
        <v>88</v>
      </c>
    </row>
    <row r="541" spans="2:51" s="13" customFormat="1" ht="11.25">
      <c r="B541" s="217"/>
      <c r="C541" s="218"/>
      <c r="D541" s="212" t="s">
        <v>140</v>
      </c>
      <c r="E541" s="219" t="s">
        <v>1</v>
      </c>
      <c r="F541" s="220" t="s">
        <v>739</v>
      </c>
      <c r="G541" s="218"/>
      <c r="H541" s="221">
        <v>1201.728</v>
      </c>
      <c r="I541" s="222"/>
      <c r="J541" s="218"/>
      <c r="K541" s="218"/>
      <c r="L541" s="223"/>
      <c r="M541" s="224"/>
      <c r="N541" s="225"/>
      <c r="O541" s="225"/>
      <c r="P541" s="225"/>
      <c r="Q541" s="225"/>
      <c r="R541" s="225"/>
      <c r="S541" s="225"/>
      <c r="T541" s="226"/>
      <c r="AT541" s="227" t="s">
        <v>140</v>
      </c>
      <c r="AU541" s="227" t="s">
        <v>88</v>
      </c>
      <c r="AV541" s="13" t="s">
        <v>88</v>
      </c>
      <c r="AW541" s="13" t="s">
        <v>34</v>
      </c>
      <c r="AX541" s="13" t="s">
        <v>78</v>
      </c>
      <c r="AY541" s="227" t="s">
        <v>127</v>
      </c>
    </row>
    <row r="542" spans="2:51" s="13" customFormat="1" ht="11.25">
      <c r="B542" s="217"/>
      <c r="C542" s="218"/>
      <c r="D542" s="212" t="s">
        <v>140</v>
      </c>
      <c r="E542" s="219" t="s">
        <v>1</v>
      </c>
      <c r="F542" s="220" t="s">
        <v>740</v>
      </c>
      <c r="G542" s="218"/>
      <c r="H542" s="221">
        <v>853.388</v>
      </c>
      <c r="I542" s="222"/>
      <c r="J542" s="218"/>
      <c r="K542" s="218"/>
      <c r="L542" s="223"/>
      <c r="M542" s="224"/>
      <c r="N542" s="225"/>
      <c r="O542" s="225"/>
      <c r="P542" s="225"/>
      <c r="Q542" s="225"/>
      <c r="R542" s="225"/>
      <c r="S542" s="225"/>
      <c r="T542" s="226"/>
      <c r="AT542" s="227" t="s">
        <v>140</v>
      </c>
      <c r="AU542" s="227" t="s">
        <v>88</v>
      </c>
      <c r="AV542" s="13" t="s">
        <v>88</v>
      </c>
      <c r="AW542" s="13" t="s">
        <v>34</v>
      </c>
      <c r="AX542" s="13" t="s">
        <v>78</v>
      </c>
      <c r="AY542" s="227" t="s">
        <v>127</v>
      </c>
    </row>
    <row r="543" spans="2:51" s="14" customFormat="1" ht="11.25">
      <c r="B543" s="228"/>
      <c r="C543" s="229"/>
      <c r="D543" s="212" t="s">
        <v>140</v>
      </c>
      <c r="E543" s="230" t="s">
        <v>1</v>
      </c>
      <c r="F543" s="231" t="s">
        <v>143</v>
      </c>
      <c r="G543" s="229"/>
      <c r="H543" s="232">
        <v>2055.116</v>
      </c>
      <c r="I543" s="233"/>
      <c r="J543" s="229"/>
      <c r="K543" s="229"/>
      <c r="L543" s="234"/>
      <c r="M543" s="235"/>
      <c r="N543" s="236"/>
      <c r="O543" s="236"/>
      <c r="P543" s="236"/>
      <c r="Q543" s="236"/>
      <c r="R543" s="236"/>
      <c r="S543" s="236"/>
      <c r="T543" s="237"/>
      <c r="AT543" s="238" t="s">
        <v>140</v>
      </c>
      <c r="AU543" s="238" t="s">
        <v>88</v>
      </c>
      <c r="AV543" s="14" t="s">
        <v>134</v>
      </c>
      <c r="AW543" s="14" t="s">
        <v>34</v>
      </c>
      <c r="AX543" s="14" t="s">
        <v>86</v>
      </c>
      <c r="AY543" s="238" t="s">
        <v>127</v>
      </c>
    </row>
    <row r="544" spans="1:65" s="2" customFormat="1" ht="16.5" customHeight="1">
      <c r="A544" s="34"/>
      <c r="B544" s="35"/>
      <c r="C544" s="199" t="s">
        <v>741</v>
      </c>
      <c r="D544" s="199" t="s">
        <v>129</v>
      </c>
      <c r="E544" s="200" t="s">
        <v>742</v>
      </c>
      <c r="F544" s="201" t="s">
        <v>743</v>
      </c>
      <c r="G544" s="202" t="s">
        <v>213</v>
      </c>
      <c r="H544" s="203">
        <v>49.462</v>
      </c>
      <c r="I544" s="204"/>
      <c r="J544" s="205">
        <f>ROUND(I544*H544,2)</f>
        <v>0</v>
      </c>
      <c r="K544" s="201" t="s">
        <v>133</v>
      </c>
      <c r="L544" s="39"/>
      <c r="M544" s="206" t="s">
        <v>1</v>
      </c>
      <c r="N544" s="207" t="s">
        <v>43</v>
      </c>
      <c r="O544" s="71"/>
      <c r="P544" s="208">
        <f>O544*H544</f>
        <v>0</v>
      </c>
      <c r="Q544" s="208">
        <v>0</v>
      </c>
      <c r="R544" s="208">
        <f>Q544*H544</f>
        <v>0</v>
      </c>
      <c r="S544" s="208">
        <v>0</v>
      </c>
      <c r="T544" s="209">
        <f>S544*H544</f>
        <v>0</v>
      </c>
      <c r="U544" s="34"/>
      <c r="V544" s="34"/>
      <c r="W544" s="34"/>
      <c r="X544" s="34"/>
      <c r="Y544" s="34"/>
      <c r="Z544" s="34"/>
      <c r="AA544" s="34"/>
      <c r="AB544" s="34"/>
      <c r="AC544" s="34"/>
      <c r="AD544" s="34"/>
      <c r="AE544" s="34"/>
      <c r="AR544" s="210" t="s">
        <v>134</v>
      </c>
      <c r="AT544" s="210" t="s">
        <v>129</v>
      </c>
      <c r="AU544" s="210" t="s">
        <v>88</v>
      </c>
      <c r="AY544" s="17" t="s">
        <v>127</v>
      </c>
      <c r="BE544" s="211">
        <f>IF(N544="základní",J544,0)</f>
        <v>0</v>
      </c>
      <c r="BF544" s="211">
        <f>IF(N544="snížená",J544,0)</f>
        <v>0</v>
      </c>
      <c r="BG544" s="211">
        <f>IF(N544="zákl. přenesená",J544,0)</f>
        <v>0</v>
      </c>
      <c r="BH544" s="211">
        <f>IF(N544="sníž. přenesená",J544,0)</f>
        <v>0</v>
      </c>
      <c r="BI544" s="211">
        <f>IF(N544="nulová",J544,0)</f>
        <v>0</v>
      </c>
      <c r="BJ544" s="17" t="s">
        <v>86</v>
      </c>
      <c r="BK544" s="211">
        <f>ROUND(I544*H544,2)</f>
        <v>0</v>
      </c>
      <c r="BL544" s="17" t="s">
        <v>134</v>
      </c>
      <c r="BM544" s="210" t="s">
        <v>744</v>
      </c>
    </row>
    <row r="545" spans="1:47" s="2" customFormat="1" ht="19.5">
      <c r="A545" s="34"/>
      <c r="B545" s="35"/>
      <c r="C545" s="36"/>
      <c r="D545" s="212" t="s">
        <v>136</v>
      </c>
      <c r="E545" s="36"/>
      <c r="F545" s="213" t="s">
        <v>745</v>
      </c>
      <c r="G545" s="36"/>
      <c r="H545" s="36"/>
      <c r="I545" s="111"/>
      <c r="J545" s="36"/>
      <c r="K545" s="36"/>
      <c r="L545" s="39"/>
      <c r="M545" s="214"/>
      <c r="N545" s="215"/>
      <c r="O545" s="71"/>
      <c r="P545" s="71"/>
      <c r="Q545" s="71"/>
      <c r="R545" s="71"/>
      <c r="S545" s="71"/>
      <c r="T545" s="72"/>
      <c r="U545" s="34"/>
      <c r="V545" s="34"/>
      <c r="W545" s="34"/>
      <c r="X545" s="34"/>
      <c r="Y545" s="34"/>
      <c r="Z545" s="34"/>
      <c r="AA545" s="34"/>
      <c r="AB545" s="34"/>
      <c r="AC545" s="34"/>
      <c r="AD545" s="34"/>
      <c r="AE545" s="34"/>
      <c r="AT545" s="17" t="s">
        <v>136</v>
      </c>
      <c r="AU545" s="17" t="s">
        <v>88</v>
      </c>
    </row>
    <row r="546" spans="1:47" s="2" customFormat="1" ht="97.5">
      <c r="A546" s="34"/>
      <c r="B546" s="35"/>
      <c r="C546" s="36"/>
      <c r="D546" s="212" t="s">
        <v>138</v>
      </c>
      <c r="E546" s="36"/>
      <c r="F546" s="216" t="s">
        <v>731</v>
      </c>
      <c r="G546" s="36"/>
      <c r="H546" s="36"/>
      <c r="I546" s="111"/>
      <c r="J546" s="36"/>
      <c r="K546" s="36"/>
      <c r="L546" s="39"/>
      <c r="M546" s="214"/>
      <c r="N546" s="215"/>
      <c r="O546" s="71"/>
      <c r="P546" s="71"/>
      <c r="Q546" s="71"/>
      <c r="R546" s="71"/>
      <c r="S546" s="71"/>
      <c r="T546" s="72"/>
      <c r="U546" s="34"/>
      <c r="V546" s="34"/>
      <c r="W546" s="34"/>
      <c r="X546" s="34"/>
      <c r="Y546" s="34"/>
      <c r="Z546" s="34"/>
      <c r="AA546" s="34"/>
      <c r="AB546" s="34"/>
      <c r="AC546" s="34"/>
      <c r="AD546" s="34"/>
      <c r="AE546" s="34"/>
      <c r="AT546" s="17" t="s">
        <v>138</v>
      </c>
      <c r="AU546" s="17" t="s">
        <v>88</v>
      </c>
    </row>
    <row r="547" spans="2:51" s="13" customFormat="1" ht="11.25">
      <c r="B547" s="217"/>
      <c r="C547" s="218"/>
      <c r="D547" s="212" t="s">
        <v>140</v>
      </c>
      <c r="E547" s="219" t="s">
        <v>1</v>
      </c>
      <c r="F547" s="220" t="s">
        <v>746</v>
      </c>
      <c r="G547" s="218"/>
      <c r="H547" s="221">
        <v>7.894</v>
      </c>
      <c r="I547" s="222"/>
      <c r="J547" s="218"/>
      <c r="K547" s="218"/>
      <c r="L547" s="223"/>
      <c r="M547" s="224"/>
      <c r="N547" s="225"/>
      <c r="O547" s="225"/>
      <c r="P547" s="225"/>
      <c r="Q547" s="225"/>
      <c r="R547" s="225"/>
      <c r="S547" s="225"/>
      <c r="T547" s="226"/>
      <c r="AT547" s="227" t="s">
        <v>140</v>
      </c>
      <c r="AU547" s="227" t="s">
        <v>88</v>
      </c>
      <c r="AV547" s="13" t="s">
        <v>88</v>
      </c>
      <c r="AW547" s="13" t="s">
        <v>34</v>
      </c>
      <c r="AX547" s="13" t="s">
        <v>78</v>
      </c>
      <c r="AY547" s="227" t="s">
        <v>127</v>
      </c>
    </row>
    <row r="548" spans="2:51" s="13" customFormat="1" ht="11.25">
      <c r="B548" s="217"/>
      <c r="C548" s="218"/>
      <c r="D548" s="212" t="s">
        <v>140</v>
      </c>
      <c r="E548" s="219" t="s">
        <v>1</v>
      </c>
      <c r="F548" s="220" t="s">
        <v>747</v>
      </c>
      <c r="G548" s="218"/>
      <c r="H548" s="221">
        <v>8.734</v>
      </c>
      <c r="I548" s="222"/>
      <c r="J548" s="218"/>
      <c r="K548" s="218"/>
      <c r="L548" s="223"/>
      <c r="M548" s="224"/>
      <c r="N548" s="225"/>
      <c r="O548" s="225"/>
      <c r="P548" s="225"/>
      <c r="Q548" s="225"/>
      <c r="R548" s="225"/>
      <c r="S548" s="225"/>
      <c r="T548" s="226"/>
      <c r="AT548" s="227" t="s">
        <v>140</v>
      </c>
      <c r="AU548" s="227" t="s">
        <v>88</v>
      </c>
      <c r="AV548" s="13" t="s">
        <v>88</v>
      </c>
      <c r="AW548" s="13" t="s">
        <v>34</v>
      </c>
      <c r="AX548" s="13" t="s">
        <v>78</v>
      </c>
      <c r="AY548" s="227" t="s">
        <v>127</v>
      </c>
    </row>
    <row r="549" spans="2:51" s="13" customFormat="1" ht="11.25">
      <c r="B549" s="217"/>
      <c r="C549" s="218"/>
      <c r="D549" s="212" t="s">
        <v>140</v>
      </c>
      <c r="E549" s="219" t="s">
        <v>1</v>
      </c>
      <c r="F549" s="220" t="s">
        <v>748</v>
      </c>
      <c r="G549" s="218"/>
      <c r="H549" s="221">
        <v>32.506</v>
      </c>
      <c r="I549" s="222"/>
      <c r="J549" s="218"/>
      <c r="K549" s="218"/>
      <c r="L549" s="223"/>
      <c r="M549" s="224"/>
      <c r="N549" s="225"/>
      <c r="O549" s="225"/>
      <c r="P549" s="225"/>
      <c r="Q549" s="225"/>
      <c r="R549" s="225"/>
      <c r="S549" s="225"/>
      <c r="T549" s="226"/>
      <c r="AT549" s="227" t="s">
        <v>140</v>
      </c>
      <c r="AU549" s="227" t="s">
        <v>88</v>
      </c>
      <c r="AV549" s="13" t="s">
        <v>88</v>
      </c>
      <c r="AW549" s="13" t="s">
        <v>34</v>
      </c>
      <c r="AX549" s="13" t="s">
        <v>78</v>
      </c>
      <c r="AY549" s="227" t="s">
        <v>127</v>
      </c>
    </row>
    <row r="550" spans="2:51" s="13" customFormat="1" ht="11.25">
      <c r="B550" s="217"/>
      <c r="C550" s="218"/>
      <c r="D550" s="212" t="s">
        <v>140</v>
      </c>
      <c r="E550" s="219" t="s">
        <v>1</v>
      </c>
      <c r="F550" s="220" t="s">
        <v>749</v>
      </c>
      <c r="G550" s="218"/>
      <c r="H550" s="221">
        <v>0.328</v>
      </c>
      <c r="I550" s="222"/>
      <c r="J550" s="218"/>
      <c r="K550" s="218"/>
      <c r="L550" s="223"/>
      <c r="M550" s="224"/>
      <c r="N550" s="225"/>
      <c r="O550" s="225"/>
      <c r="P550" s="225"/>
      <c r="Q550" s="225"/>
      <c r="R550" s="225"/>
      <c r="S550" s="225"/>
      <c r="T550" s="226"/>
      <c r="AT550" s="227" t="s">
        <v>140</v>
      </c>
      <c r="AU550" s="227" t="s">
        <v>88</v>
      </c>
      <c r="AV550" s="13" t="s">
        <v>88</v>
      </c>
      <c r="AW550" s="13" t="s">
        <v>34</v>
      </c>
      <c r="AX550" s="13" t="s">
        <v>78</v>
      </c>
      <c r="AY550" s="227" t="s">
        <v>127</v>
      </c>
    </row>
    <row r="551" spans="2:51" s="14" customFormat="1" ht="11.25">
      <c r="B551" s="228"/>
      <c r="C551" s="229"/>
      <c r="D551" s="212" t="s">
        <v>140</v>
      </c>
      <c r="E551" s="230" t="s">
        <v>1</v>
      </c>
      <c r="F551" s="231" t="s">
        <v>143</v>
      </c>
      <c r="G551" s="229"/>
      <c r="H551" s="232">
        <v>49.462</v>
      </c>
      <c r="I551" s="233"/>
      <c r="J551" s="229"/>
      <c r="K551" s="229"/>
      <c r="L551" s="234"/>
      <c r="M551" s="235"/>
      <c r="N551" s="236"/>
      <c r="O551" s="236"/>
      <c r="P551" s="236"/>
      <c r="Q551" s="236"/>
      <c r="R551" s="236"/>
      <c r="S551" s="236"/>
      <c r="T551" s="237"/>
      <c r="AT551" s="238" t="s">
        <v>140</v>
      </c>
      <c r="AU551" s="238" t="s">
        <v>88</v>
      </c>
      <c r="AV551" s="14" t="s">
        <v>134</v>
      </c>
      <c r="AW551" s="14" t="s">
        <v>34</v>
      </c>
      <c r="AX551" s="14" t="s">
        <v>86</v>
      </c>
      <c r="AY551" s="238" t="s">
        <v>127</v>
      </c>
    </row>
    <row r="552" spans="1:65" s="2" customFormat="1" ht="24" customHeight="1">
      <c r="A552" s="34"/>
      <c r="B552" s="35"/>
      <c r="C552" s="199" t="s">
        <v>750</v>
      </c>
      <c r="D552" s="199" t="s">
        <v>129</v>
      </c>
      <c r="E552" s="200" t="s">
        <v>751</v>
      </c>
      <c r="F552" s="201" t="s">
        <v>752</v>
      </c>
      <c r="G552" s="202" t="s">
        <v>213</v>
      </c>
      <c r="H552" s="203">
        <v>197.849</v>
      </c>
      <c r="I552" s="204"/>
      <c r="J552" s="205">
        <f>ROUND(I552*H552,2)</f>
        <v>0</v>
      </c>
      <c r="K552" s="201" t="s">
        <v>133</v>
      </c>
      <c r="L552" s="39"/>
      <c r="M552" s="206" t="s">
        <v>1</v>
      </c>
      <c r="N552" s="207" t="s">
        <v>43</v>
      </c>
      <c r="O552" s="71"/>
      <c r="P552" s="208">
        <f>O552*H552</f>
        <v>0</v>
      </c>
      <c r="Q552" s="208">
        <v>0</v>
      </c>
      <c r="R552" s="208">
        <f>Q552*H552</f>
        <v>0</v>
      </c>
      <c r="S552" s="208">
        <v>0</v>
      </c>
      <c r="T552" s="209">
        <f>S552*H552</f>
        <v>0</v>
      </c>
      <c r="U552" s="34"/>
      <c r="V552" s="34"/>
      <c r="W552" s="34"/>
      <c r="X552" s="34"/>
      <c r="Y552" s="34"/>
      <c r="Z552" s="34"/>
      <c r="AA552" s="34"/>
      <c r="AB552" s="34"/>
      <c r="AC552" s="34"/>
      <c r="AD552" s="34"/>
      <c r="AE552" s="34"/>
      <c r="AR552" s="210" t="s">
        <v>134</v>
      </c>
      <c r="AT552" s="210" t="s">
        <v>129</v>
      </c>
      <c r="AU552" s="210" t="s">
        <v>88</v>
      </c>
      <c r="AY552" s="17" t="s">
        <v>127</v>
      </c>
      <c r="BE552" s="211">
        <f>IF(N552="základní",J552,0)</f>
        <v>0</v>
      </c>
      <c r="BF552" s="211">
        <f>IF(N552="snížená",J552,0)</f>
        <v>0</v>
      </c>
      <c r="BG552" s="211">
        <f>IF(N552="zákl. přenesená",J552,0)</f>
        <v>0</v>
      </c>
      <c r="BH552" s="211">
        <f>IF(N552="sníž. přenesená",J552,0)</f>
        <v>0</v>
      </c>
      <c r="BI552" s="211">
        <f>IF(N552="nulová",J552,0)</f>
        <v>0</v>
      </c>
      <c r="BJ552" s="17" t="s">
        <v>86</v>
      </c>
      <c r="BK552" s="211">
        <f>ROUND(I552*H552,2)</f>
        <v>0</v>
      </c>
      <c r="BL552" s="17" t="s">
        <v>134</v>
      </c>
      <c r="BM552" s="210" t="s">
        <v>753</v>
      </c>
    </row>
    <row r="553" spans="1:47" s="2" customFormat="1" ht="29.25">
      <c r="A553" s="34"/>
      <c r="B553" s="35"/>
      <c r="C553" s="36"/>
      <c r="D553" s="212" t="s">
        <v>136</v>
      </c>
      <c r="E553" s="36"/>
      <c r="F553" s="213" t="s">
        <v>738</v>
      </c>
      <c r="G553" s="36"/>
      <c r="H553" s="36"/>
      <c r="I553" s="111"/>
      <c r="J553" s="36"/>
      <c r="K553" s="36"/>
      <c r="L553" s="39"/>
      <c r="M553" s="214"/>
      <c r="N553" s="215"/>
      <c r="O553" s="71"/>
      <c r="P553" s="71"/>
      <c r="Q553" s="71"/>
      <c r="R553" s="71"/>
      <c r="S553" s="71"/>
      <c r="T553" s="72"/>
      <c r="U553" s="34"/>
      <c r="V553" s="34"/>
      <c r="W553" s="34"/>
      <c r="X553" s="34"/>
      <c r="Y553" s="34"/>
      <c r="Z553" s="34"/>
      <c r="AA553" s="34"/>
      <c r="AB553" s="34"/>
      <c r="AC553" s="34"/>
      <c r="AD553" s="34"/>
      <c r="AE553" s="34"/>
      <c r="AT553" s="17" t="s">
        <v>136</v>
      </c>
      <c r="AU553" s="17" t="s">
        <v>88</v>
      </c>
    </row>
    <row r="554" spans="1:47" s="2" customFormat="1" ht="97.5">
      <c r="A554" s="34"/>
      <c r="B554" s="35"/>
      <c r="C554" s="36"/>
      <c r="D554" s="212" t="s">
        <v>138</v>
      </c>
      <c r="E554" s="36"/>
      <c r="F554" s="216" t="s">
        <v>731</v>
      </c>
      <c r="G554" s="36"/>
      <c r="H554" s="36"/>
      <c r="I554" s="111"/>
      <c r="J554" s="36"/>
      <c r="K554" s="36"/>
      <c r="L554" s="39"/>
      <c r="M554" s="214"/>
      <c r="N554" s="215"/>
      <c r="O554" s="71"/>
      <c r="P554" s="71"/>
      <c r="Q554" s="71"/>
      <c r="R554" s="71"/>
      <c r="S554" s="71"/>
      <c r="T554" s="72"/>
      <c r="U554" s="34"/>
      <c r="V554" s="34"/>
      <c r="W554" s="34"/>
      <c r="X554" s="34"/>
      <c r="Y554" s="34"/>
      <c r="Z554" s="34"/>
      <c r="AA554" s="34"/>
      <c r="AB554" s="34"/>
      <c r="AC554" s="34"/>
      <c r="AD554" s="34"/>
      <c r="AE554" s="34"/>
      <c r="AT554" s="17" t="s">
        <v>138</v>
      </c>
      <c r="AU554" s="17" t="s">
        <v>88</v>
      </c>
    </row>
    <row r="555" spans="2:51" s="13" customFormat="1" ht="11.25">
      <c r="B555" s="217"/>
      <c r="C555" s="218"/>
      <c r="D555" s="212" t="s">
        <v>140</v>
      </c>
      <c r="E555" s="219" t="s">
        <v>1</v>
      </c>
      <c r="F555" s="220" t="s">
        <v>754</v>
      </c>
      <c r="G555" s="218"/>
      <c r="H555" s="221">
        <v>31.577</v>
      </c>
      <c r="I555" s="222"/>
      <c r="J555" s="218"/>
      <c r="K555" s="218"/>
      <c r="L555" s="223"/>
      <c r="M555" s="224"/>
      <c r="N555" s="225"/>
      <c r="O555" s="225"/>
      <c r="P555" s="225"/>
      <c r="Q555" s="225"/>
      <c r="R555" s="225"/>
      <c r="S555" s="225"/>
      <c r="T555" s="226"/>
      <c r="AT555" s="227" t="s">
        <v>140</v>
      </c>
      <c r="AU555" s="227" t="s">
        <v>88</v>
      </c>
      <c r="AV555" s="13" t="s">
        <v>88</v>
      </c>
      <c r="AW555" s="13" t="s">
        <v>34</v>
      </c>
      <c r="AX555" s="13" t="s">
        <v>78</v>
      </c>
      <c r="AY555" s="227" t="s">
        <v>127</v>
      </c>
    </row>
    <row r="556" spans="2:51" s="13" customFormat="1" ht="11.25">
      <c r="B556" s="217"/>
      <c r="C556" s="218"/>
      <c r="D556" s="212" t="s">
        <v>140</v>
      </c>
      <c r="E556" s="219" t="s">
        <v>1</v>
      </c>
      <c r="F556" s="220" t="s">
        <v>755</v>
      </c>
      <c r="G556" s="218"/>
      <c r="H556" s="221">
        <v>34.936</v>
      </c>
      <c r="I556" s="222"/>
      <c r="J556" s="218"/>
      <c r="K556" s="218"/>
      <c r="L556" s="223"/>
      <c r="M556" s="224"/>
      <c r="N556" s="225"/>
      <c r="O556" s="225"/>
      <c r="P556" s="225"/>
      <c r="Q556" s="225"/>
      <c r="R556" s="225"/>
      <c r="S556" s="225"/>
      <c r="T556" s="226"/>
      <c r="AT556" s="227" t="s">
        <v>140</v>
      </c>
      <c r="AU556" s="227" t="s">
        <v>88</v>
      </c>
      <c r="AV556" s="13" t="s">
        <v>88</v>
      </c>
      <c r="AW556" s="13" t="s">
        <v>34</v>
      </c>
      <c r="AX556" s="13" t="s">
        <v>78</v>
      </c>
      <c r="AY556" s="227" t="s">
        <v>127</v>
      </c>
    </row>
    <row r="557" spans="2:51" s="13" customFormat="1" ht="11.25">
      <c r="B557" s="217"/>
      <c r="C557" s="218"/>
      <c r="D557" s="212" t="s">
        <v>140</v>
      </c>
      <c r="E557" s="219" t="s">
        <v>1</v>
      </c>
      <c r="F557" s="220" t="s">
        <v>756</v>
      </c>
      <c r="G557" s="218"/>
      <c r="H557" s="221">
        <v>130.024</v>
      </c>
      <c r="I557" s="222"/>
      <c r="J557" s="218"/>
      <c r="K557" s="218"/>
      <c r="L557" s="223"/>
      <c r="M557" s="224"/>
      <c r="N557" s="225"/>
      <c r="O557" s="225"/>
      <c r="P557" s="225"/>
      <c r="Q557" s="225"/>
      <c r="R557" s="225"/>
      <c r="S557" s="225"/>
      <c r="T557" s="226"/>
      <c r="AT557" s="227" t="s">
        <v>140</v>
      </c>
      <c r="AU557" s="227" t="s">
        <v>88</v>
      </c>
      <c r="AV557" s="13" t="s">
        <v>88</v>
      </c>
      <c r="AW557" s="13" t="s">
        <v>34</v>
      </c>
      <c r="AX557" s="13" t="s">
        <v>78</v>
      </c>
      <c r="AY557" s="227" t="s">
        <v>127</v>
      </c>
    </row>
    <row r="558" spans="2:51" s="13" customFormat="1" ht="11.25">
      <c r="B558" s="217"/>
      <c r="C558" s="218"/>
      <c r="D558" s="212" t="s">
        <v>140</v>
      </c>
      <c r="E558" s="219" t="s">
        <v>1</v>
      </c>
      <c r="F558" s="220" t="s">
        <v>757</v>
      </c>
      <c r="G558" s="218"/>
      <c r="H558" s="221">
        <v>1.312</v>
      </c>
      <c r="I558" s="222"/>
      <c r="J558" s="218"/>
      <c r="K558" s="218"/>
      <c r="L558" s="223"/>
      <c r="M558" s="224"/>
      <c r="N558" s="225"/>
      <c r="O558" s="225"/>
      <c r="P558" s="225"/>
      <c r="Q558" s="225"/>
      <c r="R558" s="225"/>
      <c r="S558" s="225"/>
      <c r="T558" s="226"/>
      <c r="AT558" s="227" t="s">
        <v>140</v>
      </c>
      <c r="AU558" s="227" t="s">
        <v>88</v>
      </c>
      <c r="AV558" s="13" t="s">
        <v>88</v>
      </c>
      <c r="AW558" s="13" t="s">
        <v>34</v>
      </c>
      <c r="AX558" s="13" t="s">
        <v>78</v>
      </c>
      <c r="AY558" s="227" t="s">
        <v>127</v>
      </c>
    </row>
    <row r="559" spans="2:51" s="14" customFormat="1" ht="11.25">
      <c r="B559" s="228"/>
      <c r="C559" s="229"/>
      <c r="D559" s="212" t="s">
        <v>140</v>
      </c>
      <c r="E559" s="230" t="s">
        <v>1</v>
      </c>
      <c r="F559" s="231" t="s">
        <v>143</v>
      </c>
      <c r="G559" s="229"/>
      <c r="H559" s="232">
        <v>197.84900000000002</v>
      </c>
      <c r="I559" s="233"/>
      <c r="J559" s="229"/>
      <c r="K559" s="229"/>
      <c r="L559" s="234"/>
      <c r="M559" s="235"/>
      <c r="N559" s="236"/>
      <c r="O559" s="236"/>
      <c r="P559" s="236"/>
      <c r="Q559" s="236"/>
      <c r="R559" s="236"/>
      <c r="S559" s="236"/>
      <c r="T559" s="237"/>
      <c r="AT559" s="238" t="s">
        <v>140</v>
      </c>
      <c r="AU559" s="238" t="s">
        <v>88</v>
      </c>
      <c r="AV559" s="14" t="s">
        <v>134</v>
      </c>
      <c r="AW559" s="14" t="s">
        <v>34</v>
      </c>
      <c r="AX559" s="14" t="s">
        <v>86</v>
      </c>
      <c r="AY559" s="238" t="s">
        <v>127</v>
      </c>
    </row>
    <row r="560" spans="1:65" s="2" customFormat="1" ht="24" customHeight="1">
      <c r="A560" s="34"/>
      <c r="B560" s="35"/>
      <c r="C560" s="199" t="s">
        <v>651</v>
      </c>
      <c r="D560" s="199" t="s">
        <v>129</v>
      </c>
      <c r="E560" s="200" t="s">
        <v>758</v>
      </c>
      <c r="F560" s="201" t="s">
        <v>759</v>
      </c>
      <c r="G560" s="202" t="s">
        <v>213</v>
      </c>
      <c r="H560" s="203">
        <v>40.728</v>
      </c>
      <c r="I560" s="204"/>
      <c r="J560" s="205">
        <f>ROUND(I560*H560,2)</f>
        <v>0</v>
      </c>
      <c r="K560" s="201" t="s">
        <v>133</v>
      </c>
      <c r="L560" s="39"/>
      <c r="M560" s="206" t="s">
        <v>1</v>
      </c>
      <c r="N560" s="207" t="s">
        <v>43</v>
      </c>
      <c r="O560" s="71"/>
      <c r="P560" s="208">
        <f>O560*H560</f>
        <v>0</v>
      </c>
      <c r="Q560" s="208">
        <v>0</v>
      </c>
      <c r="R560" s="208">
        <f>Q560*H560</f>
        <v>0</v>
      </c>
      <c r="S560" s="208">
        <v>0</v>
      </c>
      <c r="T560" s="209">
        <f>S560*H560</f>
        <v>0</v>
      </c>
      <c r="U560" s="34"/>
      <c r="V560" s="34"/>
      <c r="W560" s="34"/>
      <c r="X560" s="34"/>
      <c r="Y560" s="34"/>
      <c r="Z560" s="34"/>
      <c r="AA560" s="34"/>
      <c r="AB560" s="34"/>
      <c r="AC560" s="34"/>
      <c r="AD560" s="34"/>
      <c r="AE560" s="34"/>
      <c r="AR560" s="210" t="s">
        <v>134</v>
      </c>
      <c r="AT560" s="210" t="s">
        <v>129</v>
      </c>
      <c r="AU560" s="210" t="s">
        <v>88</v>
      </c>
      <c r="AY560" s="17" t="s">
        <v>127</v>
      </c>
      <c r="BE560" s="211">
        <f>IF(N560="základní",J560,0)</f>
        <v>0</v>
      </c>
      <c r="BF560" s="211">
        <f>IF(N560="snížená",J560,0)</f>
        <v>0</v>
      </c>
      <c r="BG560" s="211">
        <f>IF(N560="zákl. přenesená",J560,0)</f>
        <v>0</v>
      </c>
      <c r="BH560" s="211">
        <f>IF(N560="sníž. přenesená",J560,0)</f>
        <v>0</v>
      </c>
      <c r="BI560" s="211">
        <f>IF(N560="nulová",J560,0)</f>
        <v>0</v>
      </c>
      <c r="BJ560" s="17" t="s">
        <v>86</v>
      </c>
      <c r="BK560" s="211">
        <f>ROUND(I560*H560,2)</f>
        <v>0</v>
      </c>
      <c r="BL560" s="17" t="s">
        <v>134</v>
      </c>
      <c r="BM560" s="210" t="s">
        <v>760</v>
      </c>
    </row>
    <row r="561" spans="1:47" s="2" customFormat="1" ht="19.5">
      <c r="A561" s="34"/>
      <c r="B561" s="35"/>
      <c r="C561" s="36"/>
      <c r="D561" s="212" t="s">
        <v>136</v>
      </c>
      <c r="E561" s="36"/>
      <c r="F561" s="213" t="s">
        <v>761</v>
      </c>
      <c r="G561" s="36"/>
      <c r="H561" s="36"/>
      <c r="I561" s="111"/>
      <c r="J561" s="36"/>
      <c r="K561" s="36"/>
      <c r="L561" s="39"/>
      <c r="M561" s="214"/>
      <c r="N561" s="215"/>
      <c r="O561" s="71"/>
      <c r="P561" s="71"/>
      <c r="Q561" s="71"/>
      <c r="R561" s="71"/>
      <c r="S561" s="71"/>
      <c r="T561" s="72"/>
      <c r="U561" s="34"/>
      <c r="V561" s="34"/>
      <c r="W561" s="34"/>
      <c r="X561" s="34"/>
      <c r="Y561" s="34"/>
      <c r="Z561" s="34"/>
      <c r="AA561" s="34"/>
      <c r="AB561" s="34"/>
      <c r="AC561" s="34"/>
      <c r="AD561" s="34"/>
      <c r="AE561" s="34"/>
      <c r="AT561" s="17" t="s">
        <v>136</v>
      </c>
      <c r="AU561" s="17" t="s">
        <v>88</v>
      </c>
    </row>
    <row r="562" spans="1:47" s="2" customFormat="1" ht="78">
      <c r="A562" s="34"/>
      <c r="B562" s="35"/>
      <c r="C562" s="36"/>
      <c r="D562" s="212" t="s">
        <v>138</v>
      </c>
      <c r="E562" s="36"/>
      <c r="F562" s="216" t="s">
        <v>762</v>
      </c>
      <c r="G562" s="36"/>
      <c r="H562" s="36"/>
      <c r="I562" s="111"/>
      <c r="J562" s="36"/>
      <c r="K562" s="36"/>
      <c r="L562" s="39"/>
      <c r="M562" s="214"/>
      <c r="N562" s="215"/>
      <c r="O562" s="71"/>
      <c r="P562" s="71"/>
      <c r="Q562" s="71"/>
      <c r="R562" s="71"/>
      <c r="S562" s="71"/>
      <c r="T562" s="72"/>
      <c r="U562" s="34"/>
      <c r="V562" s="34"/>
      <c r="W562" s="34"/>
      <c r="X562" s="34"/>
      <c r="Y562" s="34"/>
      <c r="Z562" s="34"/>
      <c r="AA562" s="34"/>
      <c r="AB562" s="34"/>
      <c r="AC562" s="34"/>
      <c r="AD562" s="34"/>
      <c r="AE562" s="34"/>
      <c r="AT562" s="17" t="s">
        <v>138</v>
      </c>
      <c r="AU562" s="17" t="s">
        <v>88</v>
      </c>
    </row>
    <row r="563" spans="2:51" s="13" customFormat="1" ht="11.25">
      <c r="B563" s="217"/>
      <c r="C563" s="218"/>
      <c r="D563" s="212" t="s">
        <v>140</v>
      </c>
      <c r="E563" s="219" t="s">
        <v>1</v>
      </c>
      <c r="F563" s="220" t="s">
        <v>746</v>
      </c>
      <c r="G563" s="218"/>
      <c r="H563" s="221">
        <v>7.894</v>
      </c>
      <c r="I563" s="222"/>
      <c r="J563" s="218"/>
      <c r="K563" s="218"/>
      <c r="L563" s="223"/>
      <c r="M563" s="224"/>
      <c r="N563" s="225"/>
      <c r="O563" s="225"/>
      <c r="P563" s="225"/>
      <c r="Q563" s="225"/>
      <c r="R563" s="225"/>
      <c r="S563" s="225"/>
      <c r="T563" s="226"/>
      <c r="AT563" s="227" t="s">
        <v>140</v>
      </c>
      <c r="AU563" s="227" t="s">
        <v>88</v>
      </c>
      <c r="AV563" s="13" t="s">
        <v>88</v>
      </c>
      <c r="AW563" s="13" t="s">
        <v>34</v>
      </c>
      <c r="AX563" s="13" t="s">
        <v>78</v>
      </c>
      <c r="AY563" s="227" t="s">
        <v>127</v>
      </c>
    </row>
    <row r="564" spans="2:51" s="13" customFormat="1" ht="11.25">
      <c r="B564" s="217"/>
      <c r="C564" s="218"/>
      <c r="D564" s="212" t="s">
        <v>140</v>
      </c>
      <c r="E564" s="219" t="s">
        <v>1</v>
      </c>
      <c r="F564" s="220" t="s">
        <v>748</v>
      </c>
      <c r="G564" s="218"/>
      <c r="H564" s="221">
        <v>32.506</v>
      </c>
      <c r="I564" s="222"/>
      <c r="J564" s="218"/>
      <c r="K564" s="218"/>
      <c r="L564" s="223"/>
      <c r="M564" s="224"/>
      <c r="N564" s="225"/>
      <c r="O564" s="225"/>
      <c r="P564" s="225"/>
      <c r="Q564" s="225"/>
      <c r="R564" s="225"/>
      <c r="S564" s="225"/>
      <c r="T564" s="226"/>
      <c r="AT564" s="227" t="s">
        <v>140</v>
      </c>
      <c r="AU564" s="227" t="s">
        <v>88</v>
      </c>
      <c r="AV564" s="13" t="s">
        <v>88</v>
      </c>
      <c r="AW564" s="13" t="s">
        <v>34</v>
      </c>
      <c r="AX564" s="13" t="s">
        <v>78</v>
      </c>
      <c r="AY564" s="227" t="s">
        <v>127</v>
      </c>
    </row>
    <row r="565" spans="2:51" s="13" customFormat="1" ht="11.25">
      <c r="B565" s="217"/>
      <c r="C565" s="218"/>
      <c r="D565" s="212" t="s">
        <v>140</v>
      </c>
      <c r="E565" s="219" t="s">
        <v>1</v>
      </c>
      <c r="F565" s="220" t="s">
        <v>749</v>
      </c>
      <c r="G565" s="218"/>
      <c r="H565" s="221">
        <v>0.328</v>
      </c>
      <c r="I565" s="222"/>
      <c r="J565" s="218"/>
      <c r="K565" s="218"/>
      <c r="L565" s="223"/>
      <c r="M565" s="224"/>
      <c r="N565" s="225"/>
      <c r="O565" s="225"/>
      <c r="P565" s="225"/>
      <c r="Q565" s="225"/>
      <c r="R565" s="225"/>
      <c r="S565" s="225"/>
      <c r="T565" s="226"/>
      <c r="AT565" s="227" t="s">
        <v>140</v>
      </c>
      <c r="AU565" s="227" t="s">
        <v>88</v>
      </c>
      <c r="AV565" s="13" t="s">
        <v>88</v>
      </c>
      <c r="AW565" s="13" t="s">
        <v>34</v>
      </c>
      <c r="AX565" s="13" t="s">
        <v>78</v>
      </c>
      <c r="AY565" s="227" t="s">
        <v>127</v>
      </c>
    </row>
    <row r="566" spans="2:51" s="14" customFormat="1" ht="11.25">
      <c r="B566" s="228"/>
      <c r="C566" s="229"/>
      <c r="D566" s="212" t="s">
        <v>140</v>
      </c>
      <c r="E566" s="230" t="s">
        <v>1</v>
      </c>
      <c r="F566" s="231" t="s">
        <v>143</v>
      </c>
      <c r="G566" s="229"/>
      <c r="H566" s="232">
        <v>40.728</v>
      </c>
      <c r="I566" s="233"/>
      <c r="J566" s="229"/>
      <c r="K566" s="229"/>
      <c r="L566" s="234"/>
      <c r="M566" s="235"/>
      <c r="N566" s="236"/>
      <c r="O566" s="236"/>
      <c r="P566" s="236"/>
      <c r="Q566" s="236"/>
      <c r="R566" s="236"/>
      <c r="S566" s="236"/>
      <c r="T566" s="237"/>
      <c r="AT566" s="238" t="s">
        <v>140</v>
      </c>
      <c r="AU566" s="238" t="s">
        <v>88</v>
      </c>
      <c r="AV566" s="14" t="s">
        <v>134</v>
      </c>
      <c r="AW566" s="14" t="s">
        <v>34</v>
      </c>
      <c r="AX566" s="14" t="s">
        <v>86</v>
      </c>
      <c r="AY566" s="238" t="s">
        <v>127</v>
      </c>
    </row>
    <row r="567" spans="1:65" s="2" customFormat="1" ht="24" customHeight="1">
      <c r="A567" s="34"/>
      <c r="B567" s="35"/>
      <c r="C567" s="199" t="s">
        <v>763</v>
      </c>
      <c r="D567" s="199" t="s">
        <v>129</v>
      </c>
      <c r="E567" s="200" t="s">
        <v>764</v>
      </c>
      <c r="F567" s="201" t="s">
        <v>765</v>
      </c>
      <c r="G567" s="202" t="s">
        <v>213</v>
      </c>
      <c r="H567" s="203">
        <v>222.081</v>
      </c>
      <c r="I567" s="204"/>
      <c r="J567" s="205">
        <f>ROUND(I567*H567,2)</f>
        <v>0</v>
      </c>
      <c r="K567" s="201" t="s">
        <v>133</v>
      </c>
      <c r="L567" s="39"/>
      <c r="M567" s="206" t="s">
        <v>1</v>
      </c>
      <c r="N567" s="207" t="s">
        <v>43</v>
      </c>
      <c r="O567" s="71"/>
      <c r="P567" s="208">
        <f>O567*H567</f>
        <v>0</v>
      </c>
      <c r="Q567" s="208">
        <v>0</v>
      </c>
      <c r="R567" s="208">
        <f>Q567*H567</f>
        <v>0</v>
      </c>
      <c r="S567" s="208">
        <v>0</v>
      </c>
      <c r="T567" s="209">
        <f>S567*H567</f>
        <v>0</v>
      </c>
      <c r="U567" s="34"/>
      <c r="V567" s="34"/>
      <c r="W567" s="34"/>
      <c r="X567" s="34"/>
      <c r="Y567" s="34"/>
      <c r="Z567" s="34"/>
      <c r="AA567" s="34"/>
      <c r="AB567" s="34"/>
      <c r="AC567" s="34"/>
      <c r="AD567" s="34"/>
      <c r="AE567" s="34"/>
      <c r="AR567" s="210" t="s">
        <v>134</v>
      </c>
      <c r="AT567" s="210" t="s">
        <v>129</v>
      </c>
      <c r="AU567" s="210" t="s">
        <v>88</v>
      </c>
      <c r="AY567" s="17" t="s">
        <v>127</v>
      </c>
      <c r="BE567" s="211">
        <f>IF(N567="základní",J567,0)</f>
        <v>0</v>
      </c>
      <c r="BF567" s="211">
        <f>IF(N567="snížená",J567,0)</f>
        <v>0</v>
      </c>
      <c r="BG567" s="211">
        <f>IF(N567="zákl. přenesená",J567,0)</f>
        <v>0</v>
      </c>
      <c r="BH567" s="211">
        <f>IF(N567="sníž. přenesená",J567,0)</f>
        <v>0</v>
      </c>
      <c r="BI567" s="211">
        <f>IF(N567="nulová",J567,0)</f>
        <v>0</v>
      </c>
      <c r="BJ567" s="17" t="s">
        <v>86</v>
      </c>
      <c r="BK567" s="211">
        <f>ROUND(I567*H567,2)</f>
        <v>0</v>
      </c>
      <c r="BL567" s="17" t="s">
        <v>134</v>
      </c>
      <c r="BM567" s="210" t="s">
        <v>766</v>
      </c>
    </row>
    <row r="568" spans="1:47" s="2" customFormat="1" ht="29.25">
      <c r="A568" s="34"/>
      <c r="B568" s="35"/>
      <c r="C568" s="36"/>
      <c r="D568" s="212" t="s">
        <v>136</v>
      </c>
      <c r="E568" s="36"/>
      <c r="F568" s="213" t="s">
        <v>767</v>
      </c>
      <c r="G568" s="36"/>
      <c r="H568" s="36"/>
      <c r="I568" s="111"/>
      <c r="J568" s="36"/>
      <c r="K568" s="36"/>
      <c r="L568" s="39"/>
      <c r="M568" s="214"/>
      <c r="N568" s="215"/>
      <c r="O568" s="71"/>
      <c r="P568" s="71"/>
      <c r="Q568" s="71"/>
      <c r="R568" s="71"/>
      <c r="S568" s="71"/>
      <c r="T568" s="72"/>
      <c r="U568" s="34"/>
      <c r="V568" s="34"/>
      <c r="W568" s="34"/>
      <c r="X568" s="34"/>
      <c r="Y568" s="34"/>
      <c r="Z568" s="34"/>
      <c r="AA568" s="34"/>
      <c r="AB568" s="34"/>
      <c r="AC568" s="34"/>
      <c r="AD568" s="34"/>
      <c r="AE568" s="34"/>
      <c r="AT568" s="17" t="s">
        <v>136</v>
      </c>
      <c r="AU568" s="17" t="s">
        <v>88</v>
      </c>
    </row>
    <row r="569" spans="1:47" s="2" customFormat="1" ht="78">
      <c r="A569" s="34"/>
      <c r="B569" s="35"/>
      <c r="C569" s="36"/>
      <c r="D569" s="212" t="s">
        <v>138</v>
      </c>
      <c r="E569" s="36"/>
      <c r="F569" s="216" t="s">
        <v>762</v>
      </c>
      <c r="G569" s="36"/>
      <c r="H569" s="36"/>
      <c r="I569" s="111"/>
      <c r="J569" s="36"/>
      <c r="K569" s="36"/>
      <c r="L569" s="39"/>
      <c r="M569" s="214"/>
      <c r="N569" s="215"/>
      <c r="O569" s="71"/>
      <c r="P569" s="71"/>
      <c r="Q569" s="71"/>
      <c r="R569" s="71"/>
      <c r="S569" s="71"/>
      <c r="T569" s="72"/>
      <c r="U569" s="34"/>
      <c r="V569" s="34"/>
      <c r="W569" s="34"/>
      <c r="X569" s="34"/>
      <c r="Y569" s="34"/>
      <c r="Z569" s="34"/>
      <c r="AA569" s="34"/>
      <c r="AB569" s="34"/>
      <c r="AC569" s="34"/>
      <c r="AD569" s="34"/>
      <c r="AE569" s="34"/>
      <c r="AT569" s="17" t="s">
        <v>138</v>
      </c>
      <c r="AU569" s="17" t="s">
        <v>88</v>
      </c>
    </row>
    <row r="570" spans="2:51" s="13" customFormat="1" ht="11.25">
      <c r="B570" s="217"/>
      <c r="C570" s="218"/>
      <c r="D570" s="212" t="s">
        <v>140</v>
      </c>
      <c r="E570" s="219" t="s">
        <v>1</v>
      </c>
      <c r="F570" s="220" t="s">
        <v>768</v>
      </c>
      <c r="G570" s="218"/>
      <c r="H570" s="221">
        <v>2.265</v>
      </c>
      <c r="I570" s="222"/>
      <c r="J570" s="218"/>
      <c r="K570" s="218"/>
      <c r="L570" s="223"/>
      <c r="M570" s="224"/>
      <c r="N570" s="225"/>
      <c r="O570" s="225"/>
      <c r="P570" s="225"/>
      <c r="Q570" s="225"/>
      <c r="R570" s="225"/>
      <c r="S570" s="225"/>
      <c r="T570" s="226"/>
      <c r="AT570" s="227" t="s">
        <v>140</v>
      </c>
      <c r="AU570" s="227" t="s">
        <v>88</v>
      </c>
      <c r="AV570" s="13" t="s">
        <v>88</v>
      </c>
      <c r="AW570" s="13" t="s">
        <v>34</v>
      </c>
      <c r="AX570" s="13" t="s">
        <v>78</v>
      </c>
      <c r="AY570" s="227" t="s">
        <v>127</v>
      </c>
    </row>
    <row r="571" spans="2:51" s="13" customFormat="1" ht="11.25">
      <c r="B571" s="217"/>
      <c r="C571" s="218"/>
      <c r="D571" s="212" t="s">
        <v>140</v>
      </c>
      <c r="E571" s="219" t="s">
        <v>1</v>
      </c>
      <c r="F571" s="220" t="s">
        <v>769</v>
      </c>
      <c r="G571" s="218"/>
      <c r="H571" s="221">
        <v>219.816</v>
      </c>
      <c r="I571" s="222"/>
      <c r="J571" s="218"/>
      <c r="K571" s="218"/>
      <c r="L571" s="223"/>
      <c r="M571" s="224"/>
      <c r="N571" s="225"/>
      <c r="O571" s="225"/>
      <c r="P571" s="225"/>
      <c r="Q571" s="225"/>
      <c r="R571" s="225"/>
      <c r="S571" s="225"/>
      <c r="T571" s="226"/>
      <c r="AT571" s="227" t="s">
        <v>140</v>
      </c>
      <c r="AU571" s="227" t="s">
        <v>88</v>
      </c>
      <c r="AV571" s="13" t="s">
        <v>88</v>
      </c>
      <c r="AW571" s="13" t="s">
        <v>34</v>
      </c>
      <c r="AX571" s="13" t="s">
        <v>78</v>
      </c>
      <c r="AY571" s="227" t="s">
        <v>127</v>
      </c>
    </row>
    <row r="572" spans="2:51" s="14" customFormat="1" ht="11.25">
      <c r="B572" s="228"/>
      <c r="C572" s="229"/>
      <c r="D572" s="212" t="s">
        <v>140</v>
      </c>
      <c r="E572" s="230" t="s">
        <v>1</v>
      </c>
      <c r="F572" s="231" t="s">
        <v>143</v>
      </c>
      <c r="G572" s="229"/>
      <c r="H572" s="232">
        <v>222.081</v>
      </c>
      <c r="I572" s="233"/>
      <c r="J572" s="229"/>
      <c r="K572" s="229"/>
      <c r="L572" s="234"/>
      <c r="M572" s="235"/>
      <c r="N572" s="236"/>
      <c r="O572" s="236"/>
      <c r="P572" s="236"/>
      <c r="Q572" s="236"/>
      <c r="R572" s="236"/>
      <c r="S572" s="236"/>
      <c r="T572" s="237"/>
      <c r="AT572" s="238" t="s">
        <v>140</v>
      </c>
      <c r="AU572" s="238" t="s">
        <v>88</v>
      </c>
      <c r="AV572" s="14" t="s">
        <v>134</v>
      </c>
      <c r="AW572" s="14" t="s">
        <v>34</v>
      </c>
      <c r="AX572" s="14" t="s">
        <v>86</v>
      </c>
      <c r="AY572" s="238" t="s">
        <v>127</v>
      </c>
    </row>
    <row r="573" spans="1:65" s="2" customFormat="1" ht="24" customHeight="1">
      <c r="A573" s="34"/>
      <c r="B573" s="35"/>
      <c r="C573" s="199" t="s">
        <v>770</v>
      </c>
      <c r="D573" s="199" t="s">
        <v>129</v>
      </c>
      <c r="E573" s="200" t="s">
        <v>771</v>
      </c>
      <c r="F573" s="201" t="s">
        <v>772</v>
      </c>
      <c r="G573" s="202" t="s">
        <v>213</v>
      </c>
      <c r="H573" s="203">
        <v>300.432</v>
      </c>
      <c r="I573" s="204"/>
      <c r="J573" s="205">
        <f>ROUND(I573*H573,2)</f>
        <v>0</v>
      </c>
      <c r="K573" s="201" t="s">
        <v>133</v>
      </c>
      <c r="L573" s="39"/>
      <c r="M573" s="206" t="s">
        <v>1</v>
      </c>
      <c r="N573" s="207" t="s">
        <v>43</v>
      </c>
      <c r="O573" s="71"/>
      <c r="P573" s="208">
        <f>O573*H573</f>
        <v>0</v>
      </c>
      <c r="Q573" s="208">
        <v>0</v>
      </c>
      <c r="R573" s="208">
        <f>Q573*H573</f>
        <v>0</v>
      </c>
      <c r="S573" s="208">
        <v>0</v>
      </c>
      <c r="T573" s="209">
        <f>S573*H573</f>
        <v>0</v>
      </c>
      <c r="U573" s="34"/>
      <c r="V573" s="34"/>
      <c r="W573" s="34"/>
      <c r="X573" s="34"/>
      <c r="Y573" s="34"/>
      <c r="Z573" s="34"/>
      <c r="AA573" s="34"/>
      <c r="AB573" s="34"/>
      <c r="AC573" s="34"/>
      <c r="AD573" s="34"/>
      <c r="AE573" s="34"/>
      <c r="AR573" s="210" t="s">
        <v>134</v>
      </c>
      <c r="AT573" s="210" t="s">
        <v>129</v>
      </c>
      <c r="AU573" s="210" t="s">
        <v>88</v>
      </c>
      <c r="AY573" s="17" t="s">
        <v>127</v>
      </c>
      <c r="BE573" s="211">
        <f>IF(N573="základní",J573,0)</f>
        <v>0</v>
      </c>
      <c r="BF573" s="211">
        <f>IF(N573="snížená",J573,0)</f>
        <v>0</v>
      </c>
      <c r="BG573" s="211">
        <f>IF(N573="zákl. přenesená",J573,0)</f>
        <v>0</v>
      </c>
      <c r="BH573" s="211">
        <f>IF(N573="sníž. přenesená",J573,0)</f>
        <v>0</v>
      </c>
      <c r="BI573" s="211">
        <f>IF(N573="nulová",J573,0)</f>
        <v>0</v>
      </c>
      <c r="BJ573" s="17" t="s">
        <v>86</v>
      </c>
      <c r="BK573" s="211">
        <f>ROUND(I573*H573,2)</f>
        <v>0</v>
      </c>
      <c r="BL573" s="17" t="s">
        <v>134</v>
      </c>
      <c r="BM573" s="210" t="s">
        <v>773</v>
      </c>
    </row>
    <row r="574" spans="1:47" s="2" customFormat="1" ht="29.25">
      <c r="A574" s="34"/>
      <c r="B574" s="35"/>
      <c r="C574" s="36"/>
      <c r="D574" s="212" t="s">
        <v>136</v>
      </c>
      <c r="E574" s="36"/>
      <c r="F574" s="213" t="s">
        <v>215</v>
      </c>
      <c r="G574" s="36"/>
      <c r="H574" s="36"/>
      <c r="I574" s="111"/>
      <c r="J574" s="36"/>
      <c r="K574" s="36"/>
      <c r="L574" s="39"/>
      <c r="M574" s="214"/>
      <c r="N574" s="215"/>
      <c r="O574" s="71"/>
      <c r="P574" s="71"/>
      <c r="Q574" s="71"/>
      <c r="R574" s="71"/>
      <c r="S574" s="71"/>
      <c r="T574" s="72"/>
      <c r="U574" s="34"/>
      <c r="V574" s="34"/>
      <c r="W574" s="34"/>
      <c r="X574" s="34"/>
      <c r="Y574" s="34"/>
      <c r="Z574" s="34"/>
      <c r="AA574" s="34"/>
      <c r="AB574" s="34"/>
      <c r="AC574" s="34"/>
      <c r="AD574" s="34"/>
      <c r="AE574" s="34"/>
      <c r="AT574" s="17" t="s">
        <v>136</v>
      </c>
      <c r="AU574" s="17" t="s">
        <v>88</v>
      </c>
    </row>
    <row r="575" spans="1:47" s="2" customFormat="1" ht="78">
      <c r="A575" s="34"/>
      <c r="B575" s="35"/>
      <c r="C575" s="36"/>
      <c r="D575" s="212" t="s">
        <v>138</v>
      </c>
      <c r="E575" s="36"/>
      <c r="F575" s="216" t="s">
        <v>762</v>
      </c>
      <c r="G575" s="36"/>
      <c r="H575" s="36"/>
      <c r="I575" s="111"/>
      <c r="J575" s="36"/>
      <c r="K575" s="36"/>
      <c r="L575" s="39"/>
      <c r="M575" s="214"/>
      <c r="N575" s="215"/>
      <c r="O575" s="71"/>
      <c r="P575" s="71"/>
      <c r="Q575" s="71"/>
      <c r="R575" s="71"/>
      <c r="S575" s="71"/>
      <c r="T575" s="72"/>
      <c r="U575" s="34"/>
      <c r="V575" s="34"/>
      <c r="W575" s="34"/>
      <c r="X575" s="34"/>
      <c r="Y575" s="34"/>
      <c r="Z575" s="34"/>
      <c r="AA575" s="34"/>
      <c r="AB575" s="34"/>
      <c r="AC575" s="34"/>
      <c r="AD575" s="34"/>
      <c r="AE575" s="34"/>
      <c r="AT575" s="17" t="s">
        <v>138</v>
      </c>
      <c r="AU575" s="17" t="s">
        <v>88</v>
      </c>
    </row>
    <row r="576" spans="2:51" s="13" customFormat="1" ht="11.25">
      <c r="B576" s="217"/>
      <c r="C576" s="218"/>
      <c r="D576" s="212" t="s">
        <v>140</v>
      </c>
      <c r="E576" s="219" t="s">
        <v>1</v>
      </c>
      <c r="F576" s="220" t="s">
        <v>732</v>
      </c>
      <c r="G576" s="218"/>
      <c r="H576" s="221">
        <v>300.432</v>
      </c>
      <c r="I576" s="222"/>
      <c r="J576" s="218"/>
      <c r="K576" s="218"/>
      <c r="L576" s="223"/>
      <c r="M576" s="224"/>
      <c r="N576" s="225"/>
      <c r="O576" s="225"/>
      <c r="P576" s="225"/>
      <c r="Q576" s="225"/>
      <c r="R576" s="225"/>
      <c r="S576" s="225"/>
      <c r="T576" s="226"/>
      <c r="AT576" s="227" t="s">
        <v>140</v>
      </c>
      <c r="AU576" s="227" t="s">
        <v>88</v>
      </c>
      <c r="AV576" s="13" t="s">
        <v>88</v>
      </c>
      <c r="AW576" s="13" t="s">
        <v>34</v>
      </c>
      <c r="AX576" s="13" t="s">
        <v>86</v>
      </c>
      <c r="AY576" s="227" t="s">
        <v>127</v>
      </c>
    </row>
    <row r="577" spans="2:63" s="12" customFormat="1" ht="22.9" customHeight="1">
      <c r="B577" s="183"/>
      <c r="C577" s="184"/>
      <c r="D577" s="185" t="s">
        <v>77</v>
      </c>
      <c r="E577" s="197" t="s">
        <v>774</v>
      </c>
      <c r="F577" s="197" t="s">
        <v>775</v>
      </c>
      <c r="G577" s="184"/>
      <c r="H577" s="184"/>
      <c r="I577" s="187"/>
      <c r="J577" s="198">
        <f>BK577</f>
        <v>0</v>
      </c>
      <c r="K577" s="184"/>
      <c r="L577" s="189"/>
      <c r="M577" s="190"/>
      <c r="N577" s="191"/>
      <c r="O577" s="191"/>
      <c r="P577" s="192">
        <f>SUM(P578:P579)</f>
        <v>0</v>
      </c>
      <c r="Q577" s="191"/>
      <c r="R577" s="192">
        <f>SUM(R578:R579)</f>
        <v>0</v>
      </c>
      <c r="S577" s="191"/>
      <c r="T577" s="193">
        <f>SUM(T578:T579)</f>
        <v>0</v>
      </c>
      <c r="AR577" s="194" t="s">
        <v>86</v>
      </c>
      <c r="AT577" s="195" t="s">
        <v>77</v>
      </c>
      <c r="AU577" s="195" t="s">
        <v>86</v>
      </c>
      <c r="AY577" s="194" t="s">
        <v>127</v>
      </c>
      <c r="BK577" s="196">
        <f>SUM(BK578:BK579)</f>
        <v>0</v>
      </c>
    </row>
    <row r="578" spans="1:65" s="2" customFormat="1" ht="24" customHeight="1">
      <c r="A578" s="34"/>
      <c r="B578" s="35"/>
      <c r="C578" s="199" t="s">
        <v>776</v>
      </c>
      <c r="D578" s="199" t="s">
        <v>129</v>
      </c>
      <c r="E578" s="200" t="s">
        <v>777</v>
      </c>
      <c r="F578" s="201" t="s">
        <v>778</v>
      </c>
      <c r="G578" s="202" t="s">
        <v>213</v>
      </c>
      <c r="H578" s="203">
        <v>170.849</v>
      </c>
      <c r="I578" s="204"/>
      <c r="J578" s="205">
        <f>ROUND(I578*H578,2)</f>
        <v>0</v>
      </c>
      <c r="K578" s="201" t="s">
        <v>133</v>
      </c>
      <c r="L578" s="39"/>
      <c r="M578" s="206" t="s">
        <v>1</v>
      </c>
      <c r="N578" s="207" t="s">
        <v>43</v>
      </c>
      <c r="O578" s="71"/>
      <c r="P578" s="208">
        <f>O578*H578</f>
        <v>0</v>
      </c>
      <c r="Q578" s="208">
        <v>0</v>
      </c>
      <c r="R578" s="208">
        <f>Q578*H578</f>
        <v>0</v>
      </c>
      <c r="S578" s="208">
        <v>0</v>
      </c>
      <c r="T578" s="209">
        <f>S578*H578</f>
        <v>0</v>
      </c>
      <c r="U578" s="34"/>
      <c r="V578" s="34"/>
      <c r="W578" s="34"/>
      <c r="X578" s="34"/>
      <c r="Y578" s="34"/>
      <c r="Z578" s="34"/>
      <c r="AA578" s="34"/>
      <c r="AB578" s="34"/>
      <c r="AC578" s="34"/>
      <c r="AD578" s="34"/>
      <c r="AE578" s="34"/>
      <c r="AR578" s="210" t="s">
        <v>134</v>
      </c>
      <c r="AT578" s="210" t="s">
        <v>129</v>
      </c>
      <c r="AU578" s="210" t="s">
        <v>88</v>
      </c>
      <c r="AY578" s="17" t="s">
        <v>127</v>
      </c>
      <c r="BE578" s="211">
        <f>IF(N578="základní",J578,0)</f>
        <v>0</v>
      </c>
      <c r="BF578" s="211">
        <f>IF(N578="snížená",J578,0)</f>
        <v>0</v>
      </c>
      <c r="BG578" s="211">
        <f>IF(N578="zákl. přenesená",J578,0)</f>
        <v>0</v>
      </c>
      <c r="BH578" s="211">
        <f>IF(N578="sníž. přenesená",J578,0)</f>
        <v>0</v>
      </c>
      <c r="BI578" s="211">
        <f>IF(N578="nulová",J578,0)</f>
        <v>0</v>
      </c>
      <c r="BJ578" s="17" t="s">
        <v>86</v>
      </c>
      <c r="BK578" s="211">
        <f>ROUND(I578*H578,2)</f>
        <v>0</v>
      </c>
      <c r="BL578" s="17" t="s">
        <v>134</v>
      </c>
      <c r="BM578" s="210" t="s">
        <v>779</v>
      </c>
    </row>
    <row r="579" spans="1:47" s="2" customFormat="1" ht="19.5">
      <c r="A579" s="34"/>
      <c r="B579" s="35"/>
      <c r="C579" s="36"/>
      <c r="D579" s="212" t="s">
        <v>136</v>
      </c>
      <c r="E579" s="36"/>
      <c r="F579" s="213" t="s">
        <v>780</v>
      </c>
      <c r="G579" s="36"/>
      <c r="H579" s="36"/>
      <c r="I579" s="111"/>
      <c r="J579" s="36"/>
      <c r="K579" s="36"/>
      <c r="L579" s="39"/>
      <c r="M579" s="214"/>
      <c r="N579" s="215"/>
      <c r="O579" s="71"/>
      <c r="P579" s="71"/>
      <c r="Q579" s="71"/>
      <c r="R579" s="71"/>
      <c r="S579" s="71"/>
      <c r="T579" s="72"/>
      <c r="U579" s="34"/>
      <c r="V579" s="34"/>
      <c r="W579" s="34"/>
      <c r="X579" s="34"/>
      <c r="Y579" s="34"/>
      <c r="Z579" s="34"/>
      <c r="AA579" s="34"/>
      <c r="AB579" s="34"/>
      <c r="AC579" s="34"/>
      <c r="AD579" s="34"/>
      <c r="AE579" s="34"/>
      <c r="AT579" s="17" t="s">
        <v>136</v>
      </c>
      <c r="AU579" s="17" t="s">
        <v>88</v>
      </c>
    </row>
    <row r="580" spans="2:63" s="12" customFormat="1" ht="25.9" customHeight="1">
      <c r="B580" s="183"/>
      <c r="C580" s="184"/>
      <c r="D580" s="185" t="s">
        <v>77</v>
      </c>
      <c r="E580" s="186" t="s">
        <v>238</v>
      </c>
      <c r="F580" s="186" t="s">
        <v>781</v>
      </c>
      <c r="G580" s="184"/>
      <c r="H580" s="184"/>
      <c r="I580" s="187"/>
      <c r="J580" s="188">
        <f>BK580</f>
        <v>0</v>
      </c>
      <c r="K580" s="184"/>
      <c r="L580" s="189"/>
      <c r="M580" s="190"/>
      <c r="N580" s="191"/>
      <c r="O580" s="191"/>
      <c r="P580" s="192">
        <f>P581</f>
        <v>0</v>
      </c>
      <c r="Q580" s="191"/>
      <c r="R580" s="192">
        <f>R581</f>
        <v>0</v>
      </c>
      <c r="S580" s="191"/>
      <c r="T580" s="193">
        <f>T581</f>
        <v>0</v>
      </c>
      <c r="AR580" s="194" t="s">
        <v>149</v>
      </c>
      <c r="AT580" s="195" t="s">
        <v>77</v>
      </c>
      <c r="AU580" s="195" t="s">
        <v>78</v>
      </c>
      <c r="AY580" s="194" t="s">
        <v>127</v>
      </c>
      <c r="BK580" s="196">
        <f>BK581</f>
        <v>0</v>
      </c>
    </row>
    <row r="581" spans="2:63" s="12" customFormat="1" ht="22.9" customHeight="1">
      <c r="B581" s="183"/>
      <c r="C581" s="184"/>
      <c r="D581" s="185" t="s">
        <v>77</v>
      </c>
      <c r="E581" s="197" t="s">
        <v>782</v>
      </c>
      <c r="F581" s="197" t="s">
        <v>783</v>
      </c>
      <c r="G581" s="184"/>
      <c r="H581" s="184"/>
      <c r="I581" s="187"/>
      <c r="J581" s="198">
        <f>BK581</f>
        <v>0</v>
      </c>
      <c r="K581" s="184"/>
      <c r="L581" s="189"/>
      <c r="M581" s="190"/>
      <c r="N581" s="191"/>
      <c r="O581" s="191"/>
      <c r="P581" s="192">
        <f>SUM(P582:P583)</f>
        <v>0</v>
      </c>
      <c r="Q581" s="191"/>
      <c r="R581" s="192">
        <f>SUM(R582:R583)</f>
        <v>0</v>
      </c>
      <c r="S581" s="191"/>
      <c r="T581" s="193">
        <f>SUM(T582:T583)</f>
        <v>0</v>
      </c>
      <c r="AR581" s="194" t="s">
        <v>149</v>
      </c>
      <c r="AT581" s="195" t="s">
        <v>77</v>
      </c>
      <c r="AU581" s="195" t="s">
        <v>86</v>
      </c>
      <c r="AY581" s="194" t="s">
        <v>127</v>
      </c>
      <c r="BK581" s="196">
        <f>SUM(BK582:BK583)</f>
        <v>0</v>
      </c>
    </row>
    <row r="582" spans="1:65" s="2" customFormat="1" ht="24" customHeight="1">
      <c r="A582" s="34"/>
      <c r="B582" s="35"/>
      <c r="C582" s="199" t="s">
        <v>784</v>
      </c>
      <c r="D582" s="199" t="s">
        <v>129</v>
      </c>
      <c r="E582" s="200" t="s">
        <v>785</v>
      </c>
      <c r="F582" s="201" t="s">
        <v>786</v>
      </c>
      <c r="G582" s="202" t="s">
        <v>301</v>
      </c>
      <c r="H582" s="203">
        <v>0</v>
      </c>
      <c r="I582" s="204"/>
      <c r="J582" s="205">
        <f>ROUND(I582*H582,2)</f>
        <v>0</v>
      </c>
      <c r="K582" s="201" t="s">
        <v>1</v>
      </c>
      <c r="L582" s="39"/>
      <c r="M582" s="206" t="s">
        <v>1</v>
      </c>
      <c r="N582" s="207" t="s">
        <v>43</v>
      </c>
      <c r="O582" s="71"/>
      <c r="P582" s="208">
        <f>O582*H582</f>
        <v>0</v>
      </c>
      <c r="Q582" s="208">
        <v>0</v>
      </c>
      <c r="R582" s="208">
        <f>Q582*H582</f>
        <v>0</v>
      </c>
      <c r="S582" s="208">
        <v>0</v>
      </c>
      <c r="T582" s="209">
        <f>S582*H582</f>
        <v>0</v>
      </c>
      <c r="U582" s="34"/>
      <c r="V582" s="34"/>
      <c r="W582" s="34"/>
      <c r="X582" s="34"/>
      <c r="Y582" s="34"/>
      <c r="Z582" s="34"/>
      <c r="AA582" s="34"/>
      <c r="AB582" s="34"/>
      <c r="AC582" s="34"/>
      <c r="AD582" s="34"/>
      <c r="AE582" s="34"/>
      <c r="AR582" s="210" t="s">
        <v>134</v>
      </c>
      <c r="AT582" s="210" t="s">
        <v>129</v>
      </c>
      <c r="AU582" s="210" t="s">
        <v>88</v>
      </c>
      <c r="AY582" s="17" t="s">
        <v>127</v>
      </c>
      <c r="BE582" s="211">
        <f>IF(N582="základní",J582,0)</f>
        <v>0</v>
      </c>
      <c r="BF582" s="211">
        <f>IF(N582="snížená",J582,0)</f>
        <v>0</v>
      </c>
      <c r="BG582" s="211">
        <f>IF(N582="zákl. přenesená",J582,0)</f>
        <v>0</v>
      </c>
      <c r="BH582" s="211">
        <f>IF(N582="sníž. přenesená",J582,0)</f>
        <v>0</v>
      </c>
      <c r="BI582" s="211">
        <f>IF(N582="nulová",J582,0)</f>
        <v>0</v>
      </c>
      <c r="BJ582" s="17" t="s">
        <v>86</v>
      </c>
      <c r="BK582" s="211">
        <f>ROUND(I582*H582,2)</f>
        <v>0</v>
      </c>
      <c r="BL582" s="17" t="s">
        <v>134</v>
      </c>
      <c r="BM582" s="210" t="s">
        <v>787</v>
      </c>
    </row>
    <row r="583" spans="1:47" s="2" customFormat="1" ht="19.5">
      <c r="A583" s="34"/>
      <c r="B583" s="35"/>
      <c r="C583" s="36"/>
      <c r="D583" s="212" t="s">
        <v>136</v>
      </c>
      <c r="E583" s="36"/>
      <c r="F583" s="213" t="s">
        <v>786</v>
      </c>
      <c r="G583" s="36"/>
      <c r="H583" s="36"/>
      <c r="I583" s="111"/>
      <c r="J583" s="36"/>
      <c r="K583" s="36"/>
      <c r="L583" s="39"/>
      <c r="M583" s="214"/>
      <c r="N583" s="215"/>
      <c r="O583" s="71"/>
      <c r="P583" s="71"/>
      <c r="Q583" s="71"/>
      <c r="R583" s="71"/>
      <c r="S583" s="71"/>
      <c r="T583" s="72"/>
      <c r="U583" s="34"/>
      <c r="V583" s="34"/>
      <c r="W583" s="34"/>
      <c r="X583" s="34"/>
      <c r="Y583" s="34"/>
      <c r="Z583" s="34"/>
      <c r="AA583" s="34"/>
      <c r="AB583" s="34"/>
      <c r="AC583" s="34"/>
      <c r="AD583" s="34"/>
      <c r="AE583" s="34"/>
      <c r="AT583" s="17" t="s">
        <v>136</v>
      </c>
      <c r="AU583" s="17" t="s">
        <v>88</v>
      </c>
    </row>
    <row r="584" spans="2:63" s="12" customFormat="1" ht="25.9" customHeight="1">
      <c r="B584" s="183"/>
      <c r="C584" s="184"/>
      <c r="D584" s="185" t="s">
        <v>77</v>
      </c>
      <c r="E584" s="186" t="s">
        <v>788</v>
      </c>
      <c r="F584" s="186" t="s">
        <v>789</v>
      </c>
      <c r="G584" s="184"/>
      <c r="H584" s="184"/>
      <c r="I584" s="187"/>
      <c r="J584" s="188">
        <f>BK584</f>
        <v>0</v>
      </c>
      <c r="K584" s="184"/>
      <c r="L584" s="189"/>
      <c r="M584" s="190"/>
      <c r="N584" s="191"/>
      <c r="O584" s="191"/>
      <c r="P584" s="192">
        <f>P585+P592+P597</f>
        <v>0</v>
      </c>
      <c r="Q584" s="191"/>
      <c r="R584" s="192">
        <f>R585+R592+R597</f>
        <v>0</v>
      </c>
      <c r="S584" s="191"/>
      <c r="T584" s="193">
        <f>T585+T592+T597</f>
        <v>0</v>
      </c>
      <c r="AR584" s="194" t="s">
        <v>162</v>
      </c>
      <c r="AT584" s="195" t="s">
        <v>77</v>
      </c>
      <c r="AU584" s="195" t="s">
        <v>78</v>
      </c>
      <c r="AY584" s="194" t="s">
        <v>127</v>
      </c>
      <c r="BK584" s="196">
        <f>BK585+BK592+BK597</f>
        <v>0</v>
      </c>
    </row>
    <row r="585" spans="2:63" s="12" customFormat="1" ht="22.9" customHeight="1">
      <c r="B585" s="183"/>
      <c r="C585" s="184"/>
      <c r="D585" s="185" t="s">
        <v>77</v>
      </c>
      <c r="E585" s="197" t="s">
        <v>790</v>
      </c>
      <c r="F585" s="197" t="s">
        <v>791</v>
      </c>
      <c r="G585" s="184"/>
      <c r="H585" s="184"/>
      <c r="I585" s="187"/>
      <c r="J585" s="198">
        <f>BK585</f>
        <v>0</v>
      </c>
      <c r="K585" s="184"/>
      <c r="L585" s="189"/>
      <c r="M585" s="190"/>
      <c r="N585" s="191"/>
      <c r="O585" s="191"/>
      <c r="P585" s="192">
        <f>SUM(P586:P591)</f>
        <v>0</v>
      </c>
      <c r="Q585" s="191"/>
      <c r="R585" s="192">
        <f>SUM(R586:R591)</f>
        <v>0</v>
      </c>
      <c r="S585" s="191"/>
      <c r="T585" s="193">
        <f>SUM(T586:T591)</f>
        <v>0</v>
      </c>
      <c r="AR585" s="194" t="s">
        <v>162</v>
      </c>
      <c r="AT585" s="195" t="s">
        <v>77</v>
      </c>
      <c r="AU585" s="195" t="s">
        <v>86</v>
      </c>
      <c r="AY585" s="194" t="s">
        <v>127</v>
      </c>
      <c r="BK585" s="196">
        <f>SUM(BK586:BK591)</f>
        <v>0</v>
      </c>
    </row>
    <row r="586" spans="1:65" s="2" customFormat="1" ht="16.5" customHeight="1">
      <c r="A586" s="34"/>
      <c r="B586" s="35"/>
      <c r="C586" s="199" t="s">
        <v>792</v>
      </c>
      <c r="D586" s="199" t="s">
        <v>129</v>
      </c>
      <c r="E586" s="200" t="s">
        <v>793</v>
      </c>
      <c r="F586" s="201" t="s">
        <v>794</v>
      </c>
      <c r="G586" s="202" t="s">
        <v>301</v>
      </c>
      <c r="H586" s="203">
        <v>1</v>
      </c>
      <c r="I586" s="204"/>
      <c r="J586" s="205">
        <f>ROUND(I586*H586,2)</f>
        <v>0</v>
      </c>
      <c r="K586" s="201" t="s">
        <v>1</v>
      </c>
      <c r="L586" s="39"/>
      <c r="M586" s="206" t="s">
        <v>1</v>
      </c>
      <c r="N586" s="207" t="s">
        <v>43</v>
      </c>
      <c r="O586" s="71"/>
      <c r="P586" s="208">
        <f>O586*H586</f>
        <v>0</v>
      </c>
      <c r="Q586" s="208">
        <v>0</v>
      </c>
      <c r="R586" s="208">
        <f>Q586*H586</f>
        <v>0</v>
      </c>
      <c r="S586" s="208">
        <v>0</v>
      </c>
      <c r="T586" s="209">
        <f>S586*H586</f>
        <v>0</v>
      </c>
      <c r="U586" s="34"/>
      <c r="V586" s="34"/>
      <c r="W586" s="34"/>
      <c r="X586" s="34"/>
      <c r="Y586" s="34"/>
      <c r="Z586" s="34"/>
      <c r="AA586" s="34"/>
      <c r="AB586" s="34"/>
      <c r="AC586" s="34"/>
      <c r="AD586" s="34"/>
      <c r="AE586" s="34"/>
      <c r="AR586" s="210" t="s">
        <v>795</v>
      </c>
      <c r="AT586" s="210" t="s">
        <v>129</v>
      </c>
      <c r="AU586" s="210" t="s">
        <v>88</v>
      </c>
      <c r="AY586" s="17" t="s">
        <v>127</v>
      </c>
      <c r="BE586" s="211">
        <f>IF(N586="základní",J586,0)</f>
        <v>0</v>
      </c>
      <c r="BF586" s="211">
        <f>IF(N586="snížená",J586,0)</f>
        <v>0</v>
      </c>
      <c r="BG586" s="211">
        <f>IF(N586="zákl. přenesená",J586,0)</f>
        <v>0</v>
      </c>
      <c r="BH586" s="211">
        <f>IF(N586="sníž. přenesená",J586,0)</f>
        <v>0</v>
      </c>
      <c r="BI586" s="211">
        <f>IF(N586="nulová",J586,0)</f>
        <v>0</v>
      </c>
      <c r="BJ586" s="17" t="s">
        <v>86</v>
      </c>
      <c r="BK586" s="211">
        <f>ROUND(I586*H586,2)</f>
        <v>0</v>
      </c>
      <c r="BL586" s="17" t="s">
        <v>795</v>
      </c>
      <c r="BM586" s="210" t="s">
        <v>796</v>
      </c>
    </row>
    <row r="587" spans="1:47" s="2" customFormat="1" ht="11.25">
      <c r="A587" s="34"/>
      <c r="B587" s="35"/>
      <c r="C587" s="36"/>
      <c r="D587" s="212" t="s">
        <v>136</v>
      </c>
      <c r="E587" s="36"/>
      <c r="F587" s="213" t="s">
        <v>794</v>
      </c>
      <c r="G587" s="36"/>
      <c r="H587" s="36"/>
      <c r="I587" s="111"/>
      <c r="J587" s="36"/>
      <c r="K587" s="36"/>
      <c r="L587" s="39"/>
      <c r="M587" s="214"/>
      <c r="N587" s="215"/>
      <c r="O587" s="71"/>
      <c r="P587" s="71"/>
      <c r="Q587" s="71"/>
      <c r="R587" s="71"/>
      <c r="S587" s="71"/>
      <c r="T587" s="72"/>
      <c r="U587" s="34"/>
      <c r="V587" s="34"/>
      <c r="W587" s="34"/>
      <c r="X587" s="34"/>
      <c r="Y587" s="34"/>
      <c r="Z587" s="34"/>
      <c r="AA587" s="34"/>
      <c r="AB587" s="34"/>
      <c r="AC587" s="34"/>
      <c r="AD587" s="34"/>
      <c r="AE587" s="34"/>
      <c r="AT587" s="17" t="s">
        <v>136</v>
      </c>
      <c r="AU587" s="17" t="s">
        <v>88</v>
      </c>
    </row>
    <row r="588" spans="1:65" s="2" customFormat="1" ht="16.5" customHeight="1">
      <c r="A588" s="34"/>
      <c r="B588" s="35"/>
      <c r="C588" s="199" t="s">
        <v>797</v>
      </c>
      <c r="D588" s="199" t="s">
        <v>129</v>
      </c>
      <c r="E588" s="200" t="s">
        <v>798</v>
      </c>
      <c r="F588" s="201" t="s">
        <v>799</v>
      </c>
      <c r="G588" s="202" t="s">
        <v>301</v>
      </c>
      <c r="H588" s="203">
        <v>1</v>
      </c>
      <c r="I588" s="204"/>
      <c r="J588" s="205">
        <f>ROUND(I588*H588,2)</f>
        <v>0</v>
      </c>
      <c r="K588" s="201" t="s">
        <v>133</v>
      </c>
      <c r="L588" s="39"/>
      <c r="M588" s="206" t="s">
        <v>1</v>
      </c>
      <c r="N588" s="207" t="s">
        <v>43</v>
      </c>
      <c r="O588" s="71"/>
      <c r="P588" s="208">
        <f>O588*H588</f>
        <v>0</v>
      </c>
      <c r="Q588" s="208">
        <v>0</v>
      </c>
      <c r="R588" s="208">
        <f>Q588*H588</f>
        <v>0</v>
      </c>
      <c r="S588" s="208">
        <v>0</v>
      </c>
      <c r="T588" s="209">
        <f>S588*H588</f>
        <v>0</v>
      </c>
      <c r="U588" s="34"/>
      <c r="V588" s="34"/>
      <c r="W588" s="34"/>
      <c r="X588" s="34"/>
      <c r="Y588" s="34"/>
      <c r="Z588" s="34"/>
      <c r="AA588" s="34"/>
      <c r="AB588" s="34"/>
      <c r="AC588" s="34"/>
      <c r="AD588" s="34"/>
      <c r="AE588" s="34"/>
      <c r="AR588" s="210" t="s">
        <v>795</v>
      </c>
      <c r="AT588" s="210" t="s">
        <v>129</v>
      </c>
      <c r="AU588" s="210" t="s">
        <v>88</v>
      </c>
      <c r="AY588" s="17" t="s">
        <v>127</v>
      </c>
      <c r="BE588" s="211">
        <f>IF(N588="základní",J588,0)</f>
        <v>0</v>
      </c>
      <c r="BF588" s="211">
        <f>IF(N588="snížená",J588,0)</f>
        <v>0</v>
      </c>
      <c r="BG588" s="211">
        <f>IF(N588="zákl. přenesená",J588,0)</f>
        <v>0</v>
      </c>
      <c r="BH588" s="211">
        <f>IF(N588="sníž. přenesená",J588,0)</f>
        <v>0</v>
      </c>
      <c r="BI588" s="211">
        <f>IF(N588="nulová",J588,0)</f>
        <v>0</v>
      </c>
      <c r="BJ588" s="17" t="s">
        <v>86</v>
      </c>
      <c r="BK588" s="211">
        <f>ROUND(I588*H588,2)</f>
        <v>0</v>
      </c>
      <c r="BL588" s="17" t="s">
        <v>795</v>
      </c>
      <c r="BM588" s="210" t="s">
        <v>800</v>
      </c>
    </row>
    <row r="589" spans="1:47" s="2" customFormat="1" ht="11.25">
      <c r="A589" s="34"/>
      <c r="B589" s="35"/>
      <c r="C589" s="36"/>
      <c r="D589" s="212" t="s">
        <v>136</v>
      </c>
      <c r="E589" s="36"/>
      <c r="F589" s="213" t="s">
        <v>799</v>
      </c>
      <c r="G589" s="36"/>
      <c r="H589" s="36"/>
      <c r="I589" s="111"/>
      <c r="J589" s="36"/>
      <c r="K589" s="36"/>
      <c r="L589" s="39"/>
      <c r="M589" s="214"/>
      <c r="N589" s="215"/>
      <c r="O589" s="71"/>
      <c r="P589" s="71"/>
      <c r="Q589" s="71"/>
      <c r="R589" s="71"/>
      <c r="S589" s="71"/>
      <c r="T589" s="72"/>
      <c r="U589" s="34"/>
      <c r="V589" s="34"/>
      <c r="W589" s="34"/>
      <c r="X589" s="34"/>
      <c r="Y589" s="34"/>
      <c r="Z589" s="34"/>
      <c r="AA589" s="34"/>
      <c r="AB589" s="34"/>
      <c r="AC589" s="34"/>
      <c r="AD589" s="34"/>
      <c r="AE589" s="34"/>
      <c r="AT589" s="17" t="s">
        <v>136</v>
      </c>
      <c r="AU589" s="17" t="s">
        <v>88</v>
      </c>
    </row>
    <row r="590" spans="1:65" s="2" customFormat="1" ht="16.5" customHeight="1">
      <c r="A590" s="34"/>
      <c r="B590" s="35"/>
      <c r="C590" s="199" t="s">
        <v>801</v>
      </c>
      <c r="D590" s="199" t="s">
        <v>129</v>
      </c>
      <c r="E590" s="200" t="s">
        <v>802</v>
      </c>
      <c r="F590" s="201" t="s">
        <v>803</v>
      </c>
      <c r="G590" s="202" t="s">
        <v>301</v>
      </c>
      <c r="H590" s="203">
        <v>1</v>
      </c>
      <c r="I590" s="204"/>
      <c r="J590" s="205">
        <f>ROUND(I590*H590,2)</f>
        <v>0</v>
      </c>
      <c r="K590" s="201" t="s">
        <v>133</v>
      </c>
      <c r="L590" s="39"/>
      <c r="M590" s="206" t="s">
        <v>1</v>
      </c>
      <c r="N590" s="207" t="s">
        <v>43</v>
      </c>
      <c r="O590" s="71"/>
      <c r="P590" s="208">
        <f>O590*H590</f>
        <v>0</v>
      </c>
      <c r="Q590" s="208">
        <v>0</v>
      </c>
      <c r="R590" s="208">
        <f>Q590*H590</f>
        <v>0</v>
      </c>
      <c r="S590" s="208">
        <v>0</v>
      </c>
      <c r="T590" s="209">
        <f>S590*H590</f>
        <v>0</v>
      </c>
      <c r="U590" s="34"/>
      <c r="V590" s="34"/>
      <c r="W590" s="34"/>
      <c r="X590" s="34"/>
      <c r="Y590" s="34"/>
      <c r="Z590" s="34"/>
      <c r="AA590" s="34"/>
      <c r="AB590" s="34"/>
      <c r="AC590" s="34"/>
      <c r="AD590" s="34"/>
      <c r="AE590" s="34"/>
      <c r="AR590" s="210" t="s">
        <v>795</v>
      </c>
      <c r="AT590" s="210" t="s">
        <v>129</v>
      </c>
      <c r="AU590" s="210" t="s">
        <v>88</v>
      </c>
      <c r="AY590" s="17" t="s">
        <v>127</v>
      </c>
      <c r="BE590" s="211">
        <f>IF(N590="základní",J590,0)</f>
        <v>0</v>
      </c>
      <c r="BF590" s="211">
        <f>IF(N590="snížená",J590,0)</f>
        <v>0</v>
      </c>
      <c r="BG590" s="211">
        <f>IF(N590="zákl. přenesená",J590,0)</f>
        <v>0</v>
      </c>
      <c r="BH590" s="211">
        <f>IF(N590="sníž. přenesená",J590,0)</f>
        <v>0</v>
      </c>
      <c r="BI590" s="211">
        <f>IF(N590="nulová",J590,0)</f>
        <v>0</v>
      </c>
      <c r="BJ590" s="17" t="s">
        <v>86</v>
      </c>
      <c r="BK590" s="211">
        <f>ROUND(I590*H590,2)</f>
        <v>0</v>
      </c>
      <c r="BL590" s="17" t="s">
        <v>795</v>
      </c>
      <c r="BM590" s="210" t="s">
        <v>804</v>
      </c>
    </row>
    <row r="591" spans="1:47" s="2" customFormat="1" ht="11.25">
      <c r="A591" s="34"/>
      <c r="B591" s="35"/>
      <c r="C591" s="36"/>
      <c r="D591" s="212" t="s">
        <v>136</v>
      </c>
      <c r="E591" s="36"/>
      <c r="F591" s="213" t="s">
        <v>803</v>
      </c>
      <c r="G591" s="36"/>
      <c r="H591" s="36"/>
      <c r="I591" s="111"/>
      <c r="J591" s="36"/>
      <c r="K591" s="36"/>
      <c r="L591" s="39"/>
      <c r="M591" s="214"/>
      <c r="N591" s="215"/>
      <c r="O591" s="71"/>
      <c r="P591" s="71"/>
      <c r="Q591" s="71"/>
      <c r="R591" s="71"/>
      <c r="S591" s="71"/>
      <c r="T591" s="72"/>
      <c r="U591" s="34"/>
      <c r="V591" s="34"/>
      <c r="W591" s="34"/>
      <c r="X591" s="34"/>
      <c r="Y591" s="34"/>
      <c r="Z591" s="34"/>
      <c r="AA591" s="34"/>
      <c r="AB591" s="34"/>
      <c r="AC591" s="34"/>
      <c r="AD591" s="34"/>
      <c r="AE591" s="34"/>
      <c r="AT591" s="17" t="s">
        <v>136</v>
      </c>
      <c r="AU591" s="17" t="s">
        <v>88</v>
      </c>
    </row>
    <row r="592" spans="2:63" s="12" customFormat="1" ht="22.9" customHeight="1">
      <c r="B592" s="183"/>
      <c r="C592" s="184"/>
      <c r="D592" s="185" t="s">
        <v>77</v>
      </c>
      <c r="E592" s="197" t="s">
        <v>805</v>
      </c>
      <c r="F592" s="197" t="s">
        <v>806</v>
      </c>
      <c r="G592" s="184"/>
      <c r="H592" s="184"/>
      <c r="I592" s="187"/>
      <c r="J592" s="198">
        <f>BK592</f>
        <v>0</v>
      </c>
      <c r="K592" s="184"/>
      <c r="L592" s="189"/>
      <c r="M592" s="190"/>
      <c r="N592" s="191"/>
      <c r="O592" s="191"/>
      <c r="P592" s="192">
        <f>SUM(P593:P596)</f>
        <v>0</v>
      </c>
      <c r="Q592" s="191"/>
      <c r="R592" s="192">
        <f>SUM(R593:R596)</f>
        <v>0</v>
      </c>
      <c r="S592" s="191"/>
      <c r="T592" s="193">
        <f>SUM(T593:T596)</f>
        <v>0</v>
      </c>
      <c r="AR592" s="194" t="s">
        <v>162</v>
      </c>
      <c r="AT592" s="195" t="s">
        <v>77</v>
      </c>
      <c r="AU592" s="195" t="s">
        <v>86</v>
      </c>
      <c r="AY592" s="194" t="s">
        <v>127</v>
      </c>
      <c r="BK592" s="196">
        <f>SUM(BK593:BK596)</f>
        <v>0</v>
      </c>
    </row>
    <row r="593" spans="1:65" s="2" customFormat="1" ht="16.5" customHeight="1">
      <c r="A593" s="34"/>
      <c r="B593" s="35"/>
      <c r="C593" s="199" t="s">
        <v>807</v>
      </c>
      <c r="D593" s="199" t="s">
        <v>129</v>
      </c>
      <c r="E593" s="200" t="s">
        <v>808</v>
      </c>
      <c r="F593" s="201" t="s">
        <v>806</v>
      </c>
      <c r="G593" s="202" t="s">
        <v>301</v>
      </c>
      <c r="H593" s="203">
        <v>1</v>
      </c>
      <c r="I593" s="204"/>
      <c r="J593" s="205">
        <f>ROUND(I593*H593,2)</f>
        <v>0</v>
      </c>
      <c r="K593" s="201" t="s">
        <v>133</v>
      </c>
      <c r="L593" s="39"/>
      <c r="M593" s="206" t="s">
        <v>1</v>
      </c>
      <c r="N593" s="207" t="s">
        <v>43</v>
      </c>
      <c r="O593" s="71"/>
      <c r="P593" s="208">
        <f>O593*H593</f>
        <v>0</v>
      </c>
      <c r="Q593" s="208">
        <v>0</v>
      </c>
      <c r="R593" s="208">
        <f>Q593*H593</f>
        <v>0</v>
      </c>
      <c r="S593" s="208">
        <v>0</v>
      </c>
      <c r="T593" s="209">
        <f>S593*H593</f>
        <v>0</v>
      </c>
      <c r="U593" s="34"/>
      <c r="V593" s="34"/>
      <c r="W593" s="34"/>
      <c r="X593" s="34"/>
      <c r="Y593" s="34"/>
      <c r="Z593" s="34"/>
      <c r="AA593" s="34"/>
      <c r="AB593" s="34"/>
      <c r="AC593" s="34"/>
      <c r="AD593" s="34"/>
      <c r="AE593" s="34"/>
      <c r="AR593" s="210" t="s">
        <v>795</v>
      </c>
      <c r="AT593" s="210" t="s">
        <v>129</v>
      </c>
      <c r="AU593" s="210" t="s">
        <v>88</v>
      </c>
      <c r="AY593" s="17" t="s">
        <v>127</v>
      </c>
      <c r="BE593" s="211">
        <f>IF(N593="základní",J593,0)</f>
        <v>0</v>
      </c>
      <c r="BF593" s="211">
        <f>IF(N593="snížená",J593,0)</f>
        <v>0</v>
      </c>
      <c r="BG593" s="211">
        <f>IF(N593="zákl. přenesená",J593,0)</f>
        <v>0</v>
      </c>
      <c r="BH593" s="211">
        <f>IF(N593="sníž. přenesená",J593,0)</f>
        <v>0</v>
      </c>
      <c r="BI593" s="211">
        <f>IF(N593="nulová",J593,0)</f>
        <v>0</v>
      </c>
      <c r="BJ593" s="17" t="s">
        <v>86</v>
      </c>
      <c r="BK593" s="211">
        <f>ROUND(I593*H593,2)</f>
        <v>0</v>
      </c>
      <c r="BL593" s="17" t="s">
        <v>795</v>
      </c>
      <c r="BM593" s="210" t="s">
        <v>809</v>
      </c>
    </row>
    <row r="594" spans="1:47" s="2" customFormat="1" ht="11.25">
      <c r="A594" s="34"/>
      <c r="B594" s="35"/>
      <c r="C594" s="36"/>
      <c r="D594" s="212" t="s">
        <v>136</v>
      </c>
      <c r="E594" s="36"/>
      <c r="F594" s="213" t="s">
        <v>806</v>
      </c>
      <c r="G594" s="36"/>
      <c r="H594" s="36"/>
      <c r="I594" s="111"/>
      <c r="J594" s="36"/>
      <c r="K594" s="36"/>
      <c r="L594" s="39"/>
      <c r="M594" s="214"/>
      <c r="N594" s="215"/>
      <c r="O594" s="71"/>
      <c r="P594" s="71"/>
      <c r="Q594" s="71"/>
      <c r="R594" s="71"/>
      <c r="S594" s="71"/>
      <c r="T594" s="72"/>
      <c r="U594" s="34"/>
      <c r="V594" s="34"/>
      <c r="W594" s="34"/>
      <c r="X594" s="34"/>
      <c r="Y594" s="34"/>
      <c r="Z594" s="34"/>
      <c r="AA594" s="34"/>
      <c r="AB594" s="34"/>
      <c r="AC594" s="34"/>
      <c r="AD594" s="34"/>
      <c r="AE594" s="34"/>
      <c r="AT594" s="17" t="s">
        <v>136</v>
      </c>
      <c r="AU594" s="17" t="s">
        <v>88</v>
      </c>
    </row>
    <row r="595" spans="1:65" s="2" customFormat="1" ht="16.5" customHeight="1">
      <c r="A595" s="34"/>
      <c r="B595" s="35"/>
      <c r="C595" s="199" t="s">
        <v>810</v>
      </c>
      <c r="D595" s="199" t="s">
        <v>129</v>
      </c>
      <c r="E595" s="200" t="s">
        <v>811</v>
      </c>
      <c r="F595" s="201" t="s">
        <v>812</v>
      </c>
      <c r="G595" s="202" t="s">
        <v>301</v>
      </c>
      <c r="H595" s="203">
        <v>1</v>
      </c>
      <c r="I595" s="204"/>
      <c r="J595" s="205">
        <f>ROUND(I595*H595,2)</f>
        <v>0</v>
      </c>
      <c r="K595" s="201" t="s">
        <v>133</v>
      </c>
      <c r="L595" s="39"/>
      <c r="M595" s="206" t="s">
        <v>1</v>
      </c>
      <c r="N595" s="207" t="s">
        <v>43</v>
      </c>
      <c r="O595" s="71"/>
      <c r="P595" s="208">
        <f>O595*H595</f>
        <v>0</v>
      </c>
      <c r="Q595" s="208">
        <v>0</v>
      </c>
      <c r="R595" s="208">
        <f>Q595*H595</f>
        <v>0</v>
      </c>
      <c r="S595" s="208">
        <v>0</v>
      </c>
      <c r="T595" s="209">
        <f>S595*H595</f>
        <v>0</v>
      </c>
      <c r="U595" s="34"/>
      <c r="V595" s="34"/>
      <c r="W595" s="34"/>
      <c r="X595" s="34"/>
      <c r="Y595" s="34"/>
      <c r="Z595" s="34"/>
      <c r="AA595" s="34"/>
      <c r="AB595" s="34"/>
      <c r="AC595" s="34"/>
      <c r="AD595" s="34"/>
      <c r="AE595" s="34"/>
      <c r="AR595" s="210" t="s">
        <v>795</v>
      </c>
      <c r="AT595" s="210" t="s">
        <v>129</v>
      </c>
      <c r="AU595" s="210" t="s">
        <v>88</v>
      </c>
      <c r="AY595" s="17" t="s">
        <v>127</v>
      </c>
      <c r="BE595" s="211">
        <f>IF(N595="základní",J595,0)</f>
        <v>0</v>
      </c>
      <c r="BF595" s="211">
        <f>IF(N595="snížená",J595,0)</f>
        <v>0</v>
      </c>
      <c r="BG595" s="211">
        <f>IF(N595="zákl. přenesená",J595,0)</f>
        <v>0</v>
      </c>
      <c r="BH595" s="211">
        <f>IF(N595="sníž. přenesená",J595,0)</f>
        <v>0</v>
      </c>
      <c r="BI595" s="211">
        <f>IF(N595="nulová",J595,0)</f>
        <v>0</v>
      </c>
      <c r="BJ595" s="17" t="s">
        <v>86</v>
      </c>
      <c r="BK595" s="211">
        <f>ROUND(I595*H595,2)</f>
        <v>0</v>
      </c>
      <c r="BL595" s="17" t="s">
        <v>795</v>
      </c>
      <c r="BM595" s="210" t="s">
        <v>813</v>
      </c>
    </row>
    <row r="596" spans="1:47" s="2" customFormat="1" ht="11.25">
      <c r="A596" s="34"/>
      <c r="B596" s="35"/>
      <c r="C596" s="36"/>
      <c r="D596" s="212" t="s">
        <v>136</v>
      </c>
      <c r="E596" s="36"/>
      <c r="F596" s="213" t="s">
        <v>812</v>
      </c>
      <c r="G596" s="36"/>
      <c r="H596" s="36"/>
      <c r="I596" s="111"/>
      <c r="J596" s="36"/>
      <c r="K596" s="36"/>
      <c r="L596" s="39"/>
      <c r="M596" s="214"/>
      <c r="N596" s="215"/>
      <c r="O596" s="71"/>
      <c r="P596" s="71"/>
      <c r="Q596" s="71"/>
      <c r="R596" s="71"/>
      <c r="S596" s="71"/>
      <c r="T596" s="72"/>
      <c r="U596" s="34"/>
      <c r="V596" s="34"/>
      <c r="W596" s="34"/>
      <c r="X596" s="34"/>
      <c r="Y596" s="34"/>
      <c r="Z596" s="34"/>
      <c r="AA596" s="34"/>
      <c r="AB596" s="34"/>
      <c r="AC596" s="34"/>
      <c r="AD596" s="34"/>
      <c r="AE596" s="34"/>
      <c r="AT596" s="17" t="s">
        <v>136</v>
      </c>
      <c r="AU596" s="17" t="s">
        <v>88</v>
      </c>
    </row>
    <row r="597" spans="2:63" s="12" customFormat="1" ht="22.9" customHeight="1">
      <c r="B597" s="183"/>
      <c r="C597" s="184"/>
      <c r="D597" s="185" t="s">
        <v>77</v>
      </c>
      <c r="E597" s="197" t="s">
        <v>814</v>
      </c>
      <c r="F597" s="197" t="s">
        <v>815</v>
      </c>
      <c r="G597" s="184"/>
      <c r="H597" s="184"/>
      <c r="I597" s="187"/>
      <c r="J597" s="198">
        <f>BK597</f>
        <v>0</v>
      </c>
      <c r="K597" s="184"/>
      <c r="L597" s="189"/>
      <c r="M597" s="190"/>
      <c r="N597" s="191"/>
      <c r="O597" s="191"/>
      <c r="P597" s="192">
        <f>SUM(P598:P599)</f>
        <v>0</v>
      </c>
      <c r="Q597" s="191"/>
      <c r="R597" s="192">
        <f>SUM(R598:R599)</f>
        <v>0</v>
      </c>
      <c r="S597" s="191"/>
      <c r="T597" s="193">
        <f>SUM(T598:T599)</f>
        <v>0</v>
      </c>
      <c r="AR597" s="194" t="s">
        <v>162</v>
      </c>
      <c r="AT597" s="195" t="s">
        <v>77</v>
      </c>
      <c r="AU597" s="195" t="s">
        <v>86</v>
      </c>
      <c r="AY597" s="194" t="s">
        <v>127</v>
      </c>
      <c r="BK597" s="196">
        <f>SUM(BK598:BK599)</f>
        <v>0</v>
      </c>
    </row>
    <row r="598" spans="1:65" s="2" customFormat="1" ht="16.5" customHeight="1">
      <c r="A598" s="34"/>
      <c r="B598" s="35"/>
      <c r="C598" s="199" t="s">
        <v>816</v>
      </c>
      <c r="D598" s="199" t="s">
        <v>129</v>
      </c>
      <c r="E598" s="200" t="s">
        <v>817</v>
      </c>
      <c r="F598" s="201" t="s">
        <v>818</v>
      </c>
      <c r="G598" s="202" t="s">
        <v>301</v>
      </c>
      <c r="H598" s="203">
        <v>1</v>
      </c>
      <c r="I598" s="204"/>
      <c r="J598" s="205">
        <f>ROUND(I598*H598,2)</f>
        <v>0</v>
      </c>
      <c r="K598" s="201" t="s">
        <v>133</v>
      </c>
      <c r="L598" s="39"/>
      <c r="M598" s="206" t="s">
        <v>1</v>
      </c>
      <c r="N598" s="207" t="s">
        <v>43</v>
      </c>
      <c r="O598" s="71"/>
      <c r="P598" s="208">
        <f>O598*H598</f>
        <v>0</v>
      </c>
      <c r="Q598" s="208">
        <v>0</v>
      </c>
      <c r="R598" s="208">
        <f>Q598*H598</f>
        <v>0</v>
      </c>
      <c r="S598" s="208">
        <v>0</v>
      </c>
      <c r="T598" s="209">
        <f>S598*H598</f>
        <v>0</v>
      </c>
      <c r="U598" s="34"/>
      <c r="V598" s="34"/>
      <c r="W598" s="34"/>
      <c r="X598" s="34"/>
      <c r="Y598" s="34"/>
      <c r="Z598" s="34"/>
      <c r="AA598" s="34"/>
      <c r="AB598" s="34"/>
      <c r="AC598" s="34"/>
      <c r="AD598" s="34"/>
      <c r="AE598" s="34"/>
      <c r="AR598" s="210" t="s">
        <v>795</v>
      </c>
      <c r="AT598" s="210" t="s">
        <v>129</v>
      </c>
      <c r="AU598" s="210" t="s">
        <v>88</v>
      </c>
      <c r="AY598" s="17" t="s">
        <v>127</v>
      </c>
      <c r="BE598" s="211">
        <f>IF(N598="základní",J598,0)</f>
        <v>0</v>
      </c>
      <c r="BF598" s="211">
        <f>IF(N598="snížená",J598,0)</f>
        <v>0</v>
      </c>
      <c r="BG598" s="211">
        <f>IF(N598="zákl. přenesená",J598,0)</f>
        <v>0</v>
      </c>
      <c r="BH598" s="211">
        <f>IF(N598="sníž. přenesená",J598,0)</f>
        <v>0</v>
      </c>
      <c r="BI598" s="211">
        <f>IF(N598="nulová",J598,0)</f>
        <v>0</v>
      </c>
      <c r="BJ598" s="17" t="s">
        <v>86</v>
      </c>
      <c r="BK598" s="211">
        <f>ROUND(I598*H598,2)</f>
        <v>0</v>
      </c>
      <c r="BL598" s="17" t="s">
        <v>795</v>
      </c>
      <c r="BM598" s="210" t="s">
        <v>819</v>
      </c>
    </row>
    <row r="599" spans="1:47" s="2" customFormat="1" ht="11.25">
      <c r="A599" s="34"/>
      <c r="B599" s="35"/>
      <c r="C599" s="36"/>
      <c r="D599" s="212" t="s">
        <v>136</v>
      </c>
      <c r="E599" s="36"/>
      <c r="F599" s="213" t="s">
        <v>818</v>
      </c>
      <c r="G599" s="36"/>
      <c r="H599" s="36"/>
      <c r="I599" s="111"/>
      <c r="J599" s="36"/>
      <c r="K599" s="36"/>
      <c r="L599" s="39"/>
      <c r="M599" s="260"/>
      <c r="N599" s="261"/>
      <c r="O599" s="262"/>
      <c r="P599" s="262"/>
      <c r="Q599" s="262"/>
      <c r="R599" s="262"/>
      <c r="S599" s="262"/>
      <c r="T599" s="263"/>
      <c r="U599" s="34"/>
      <c r="V599" s="34"/>
      <c r="W599" s="34"/>
      <c r="X599" s="34"/>
      <c r="Y599" s="34"/>
      <c r="Z599" s="34"/>
      <c r="AA599" s="34"/>
      <c r="AB599" s="34"/>
      <c r="AC599" s="34"/>
      <c r="AD599" s="34"/>
      <c r="AE599" s="34"/>
      <c r="AT599" s="17" t="s">
        <v>136</v>
      </c>
      <c r="AU599" s="17" t="s">
        <v>88</v>
      </c>
    </row>
    <row r="600" spans="1:31" s="2" customFormat="1" ht="6.95" customHeight="1">
      <c r="A600" s="34"/>
      <c r="B600" s="54"/>
      <c r="C600" s="55"/>
      <c r="D600" s="55"/>
      <c r="E600" s="55"/>
      <c r="F600" s="55"/>
      <c r="G600" s="55"/>
      <c r="H600" s="55"/>
      <c r="I600" s="148"/>
      <c r="J600" s="55"/>
      <c r="K600" s="55"/>
      <c r="L600" s="39"/>
      <c r="M600" s="34"/>
      <c r="O600" s="34"/>
      <c r="P600" s="34"/>
      <c r="Q600" s="34"/>
      <c r="R600" s="34"/>
      <c r="S600" s="34"/>
      <c r="T600" s="34"/>
      <c r="U600" s="34"/>
      <c r="V600" s="34"/>
      <c r="W600" s="34"/>
      <c r="X600" s="34"/>
      <c r="Y600" s="34"/>
      <c r="Z600" s="34"/>
      <c r="AA600" s="34"/>
      <c r="AB600" s="34"/>
      <c r="AC600" s="34"/>
      <c r="AD600" s="34"/>
      <c r="AE600" s="34"/>
    </row>
  </sheetData>
  <sheetProtection algorithmName="SHA-512" hashValue="CoOupipv99YOvS9sE7877mXkGVTaMigR2eiHx2gIUVV/L1OIZYrrbgafc229N/xF1iNu2OlEviSq4ELZ11pENw==" saltValue="PKhr9GTufHd4YTikrHszphXQRuMozNMYiKFraYLHKp5wDJRe7mKXNA0e5xRjl39fvd96M4W1vqQP2KK6cC6PZg==" spinCount="100000" sheet="1" objects="1" scenarios="1" formatColumns="0" formatRows="0" autoFilter="0"/>
  <autoFilter ref="C130:K599"/>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NOOTEBOOK\HONZAS</dc:creator>
  <cp:keywords/>
  <dc:description/>
  <cp:lastModifiedBy>Modlík Miloslav</cp:lastModifiedBy>
  <dcterms:created xsi:type="dcterms:W3CDTF">2019-12-05T10:12:09Z</dcterms:created>
  <dcterms:modified xsi:type="dcterms:W3CDTF">2020-03-25T06:42:58Z</dcterms:modified>
  <cp:category/>
  <cp:version/>
  <cp:contentType/>
  <cp:contentStatus/>
</cp:coreProperties>
</file>