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komunikace" sheetId="2" r:id="rId2"/>
    <sheet name="2 - vedlejší rozpočtové n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komunikace'!$C$123:$K$290</definedName>
    <definedName name="_xlnm.Print_Area" localSheetId="1">'1 - komunikace'!$C$4:$J$76,'1 - komunikace'!$C$111:$J$290</definedName>
    <definedName name="_xlnm.Print_Titles" localSheetId="1">'1 - komunikace'!$123:$123</definedName>
    <definedName name="_xlnm._FilterDatabase" localSheetId="2" hidden="1">'2 - vedlejší rozpočtové n...'!$C$123:$K$146</definedName>
    <definedName name="_xlnm.Print_Area" localSheetId="2">'2 - vedlejší rozpočtové n...'!$C$4:$J$76,'2 - vedlejší rozpočtové n...'!$C$111:$J$146</definedName>
    <definedName name="_xlnm.Print_Titles" localSheetId="2">'2 - vedlejší rozpočtové n...'!$123:$123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6"/>
  <c r="BH146"/>
  <c r="BG146"/>
  <c r="BF146"/>
  <c r="T146"/>
  <c r="T145"/>
  <c r="R146"/>
  <c r="R145"/>
  <c r="P146"/>
  <c r="P145"/>
  <c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BI127"/>
  <c r="BH127"/>
  <c r="BG127"/>
  <c r="BF127"/>
  <c r="T127"/>
  <c r="T126"/>
  <c r="T125"/>
  <c r="R127"/>
  <c r="R126"/>
  <c r="R125"/>
  <c r="P127"/>
  <c r="P126"/>
  <c r="P125"/>
  <c r="J121"/>
  <c r="J120"/>
  <c r="F120"/>
  <c r="F118"/>
  <c r="E116"/>
  <c r="J92"/>
  <c r="J91"/>
  <c r="F91"/>
  <c r="F89"/>
  <c r="E87"/>
  <c r="J18"/>
  <c r="E18"/>
  <c r="F121"/>
  <c r="J17"/>
  <c r="J12"/>
  <c r="J89"/>
  <c r="E7"/>
  <c r="E85"/>
  <c i="2" r="J37"/>
  <c r="J36"/>
  <c i="1" r="AY95"/>
  <c i="2" r="J35"/>
  <c i="1" r="AX95"/>
  <c i="2"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T280"/>
  <c r="R281"/>
  <c r="R280"/>
  <c r="P281"/>
  <c r="P28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9"/>
  <c r="BH269"/>
  <c r="BG269"/>
  <c r="BF269"/>
  <c r="T269"/>
  <c r="R269"/>
  <c r="P269"/>
  <c r="BI261"/>
  <c r="BH261"/>
  <c r="BG261"/>
  <c r="BF261"/>
  <c r="T261"/>
  <c r="R261"/>
  <c r="P261"/>
  <c r="BI256"/>
  <c r="BH256"/>
  <c r="BG256"/>
  <c r="BF256"/>
  <c r="T256"/>
  <c r="R256"/>
  <c r="P256"/>
  <c r="BI254"/>
  <c r="BH254"/>
  <c r="BG254"/>
  <c r="BF254"/>
  <c r="T254"/>
  <c r="T253"/>
  <c r="R254"/>
  <c r="R253"/>
  <c r="P254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T193"/>
  <c r="R194"/>
  <c r="R193"/>
  <c r="P194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46"/>
  <c r="BH146"/>
  <c r="BG146"/>
  <c r="BF146"/>
  <c r="T146"/>
  <c r="R146"/>
  <c r="P146"/>
  <c r="BI141"/>
  <c r="BH141"/>
  <c r="BG141"/>
  <c r="BF141"/>
  <c r="T141"/>
  <c r="R141"/>
  <c r="P141"/>
  <c r="BI133"/>
  <c r="BH133"/>
  <c r="BG133"/>
  <c r="BF133"/>
  <c r="T133"/>
  <c r="R133"/>
  <c r="P133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1" r="L90"/>
  <c r="AM90"/>
  <c r="AM89"/>
  <c r="L89"/>
  <c r="AM87"/>
  <c r="L87"/>
  <c r="L85"/>
  <c r="L84"/>
  <c i="2" r="BK277"/>
  <c r="BK238"/>
  <c r="BK213"/>
  <c r="J190"/>
  <c r="BK171"/>
  <c r="BK154"/>
  <c r="BK237"/>
  <c r="J221"/>
  <c r="BK209"/>
  <c r="BK194"/>
  <c r="BK184"/>
  <c r="BK178"/>
  <c r="BK157"/>
  <c r="J133"/>
  <c r="J171"/>
  <c r="J157"/>
  <c r="J288"/>
  <c r="J286"/>
  <c r="BK283"/>
  <c r="BK273"/>
  <c r="J269"/>
  <c r="BK254"/>
  <c r="BK252"/>
  <c r="BK250"/>
  <c r="BK248"/>
  <c r="BK246"/>
  <c r="J244"/>
  <c r="J242"/>
  <c r="J240"/>
  <c r="J236"/>
  <c r="BK223"/>
  <c r="BK207"/>
  <c r="BK190"/>
  <c r="J178"/>
  <c r="J141"/>
  <c r="J127"/>
  <c i="3" r="J141"/>
  <c r="J132"/>
  <c r="J133"/>
  <c r="J140"/>
  <c r="BK133"/>
  <c r="J144"/>
  <c r="BK137"/>
  <c i="2" r="BK275"/>
  <c r="BK240"/>
  <c r="BK225"/>
  <c r="BK201"/>
  <c r="J181"/>
  <c r="J164"/>
  <c r="J277"/>
  <c r="J233"/>
  <c r="J213"/>
  <c r="J201"/>
  <c r="BK188"/>
  <c r="BK181"/>
  <c r="J160"/>
  <c r="BK141"/>
  <c r="J270"/>
  <c r="BK160"/>
  <c r="BK146"/>
  <c r="J284"/>
  <c r="BK281"/>
  <c r="BK270"/>
  <c r="BK261"/>
  <c r="J256"/>
  <c r="BK251"/>
  <c r="J249"/>
  <c r="J247"/>
  <c r="J245"/>
  <c r="J243"/>
  <c r="BK241"/>
  <c r="J238"/>
  <c r="BK230"/>
  <c r="J217"/>
  <c r="BK197"/>
  <c r="BK186"/>
  <c r="J154"/>
  <c i="3" r="J146"/>
  <c r="J136"/>
  <c r="J127"/>
  <c r="BK146"/>
  <c r="BK136"/>
  <c r="J129"/>
  <c r="BK141"/>
  <c r="BK132"/>
  <c i="2" r="BK288"/>
  <c r="J239"/>
  <c r="J230"/>
  <c r="J207"/>
  <c r="BK199"/>
  <c r="J175"/>
  <c r="BK167"/>
  <c r="BK127"/>
  <c r="BK236"/>
  <c r="J223"/>
  <c r="BK217"/>
  <c r="J197"/>
  <c r="J186"/>
  <c r="J167"/>
  <c r="BK153"/>
  <c r="J275"/>
  <c r="BK164"/>
  <c r="J153"/>
  <c r="BK286"/>
  <c r="BK284"/>
  <c r="J283"/>
  <c r="J273"/>
  <c r="J261"/>
  <c r="J254"/>
  <c r="J251"/>
  <c r="J250"/>
  <c r="BK247"/>
  <c r="BK245"/>
  <c r="BK243"/>
  <c r="J241"/>
  <c r="J237"/>
  <c r="J225"/>
  <c r="J209"/>
  <c r="J194"/>
  <c r="J184"/>
  <c r="BK175"/>
  <c r="BK133"/>
  <c i="3" r="BK144"/>
  <c r="BK135"/>
  <c r="BK138"/>
  <c r="BK142"/>
  <c r="J135"/>
  <c r="BK127"/>
  <c r="BK140"/>
  <c r="BK129"/>
  <c i="2" r="J281"/>
  <c r="BK269"/>
  <c r="BK256"/>
  <c r="J252"/>
  <c r="BK249"/>
  <c r="J248"/>
  <c r="J246"/>
  <c r="BK244"/>
  <c r="BK242"/>
  <c r="BK239"/>
  <c r="BK233"/>
  <c r="BK221"/>
  <c r="J199"/>
  <c r="J188"/>
  <c r="J146"/>
  <c i="1" r="AS94"/>
  <c i="3" r="J131"/>
  <c r="J137"/>
  <c r="BK131"/>
  <c r="J142"/>
  <c r="J138"/>
  <c i="2" l="1" r="T126"/>
  <c r="R196"/>
  <c r="T235"/>
  <c r="P282"/>
  <c i="3" r="P134"/>
  <c r="P130"/>
  <c r="P124"/>
  <c i="1" r="AU96"/>
  <c i="2" r="BK126"/>
  <c r="P196"/>
  <c r="BK235"/>
  <c r="J235"/>
  <c r="J101"/>
  <c r="R282"/>
  <c i="3" r="R134"/>
  <c r="R130"/>
  <c r="R124"/>
  <c i="2" r="P126"/>
  <c r="BK196"/>
  <c r="J196"/>
  <c r="J100"/>
  <c r="R235"/>
  <c r="BK282"/>
  <c r="J282"/>
  <c r="J104"/>
  <c i="3" r="BK139"/>
  <c r="J139"/>
  <c r="J102"/>
  <c r="T139"/>
  <c i="2" r="R126"/>
  <c r="R125"/>
  <c r="R124"/>
  <c r="T196"/>
  <c r="P235"/>
  <c r="T282"/>
  <c i="3" r="BK134"/>
  <c r="J134"/>
  <c r="J101"/>
  <c r="T134"/>
  <c r="T130"/>
  <c r="T124"/>
  <c r="P139"/>
  <c r="R139"/>
  <c i="2" r="BK280"/>
  <c r="J280"/>
  <c r="J103"/>
  <c r="BK193"/>
  <c r="J193"/>
  <c r="J99"/>
  <c i="3" r="BK126"/>
  <c r="BK125"/>
  <c r="J125"/>
  <c r="J97"/>
  <c r="BK128"/>
  <c r="J128"/>
  <c r="J99"/>
  <c i="2" r="BK253"/>
  <c r="J253"/>
  <c r="J102"/>
  <c i="3" r="BK130"/>
  <c r="J130"/>
  <c r="J100"/>
  <c r="BK143"/>
  <c r="J143"/>
  <c r="J103"/>
  <c r="BK145"/>
  <c r="J145"/>
  <c r="J104"/>
  <c i="2" r="J126"/>
  <c r="J98"/>
  <c i="3" r="F92"/>
  <c r="J118"/>
  <c r="BE133"/>
  <c r="BE135"/>
  <c r="BE146"/>
  <c r="BE140"/>
  <c r="BE144"/>
  <c r="E114"/>
  <c r="BE127"/>
  <c r="BE131"/>
  <c r="BE132"/>
  <c r="BE136"/>
  <c r="BE141"/>
  <c r="BE142"/>
  <c r="BE129"/>
  <c r="BE137"/>
  <c r="BE138"/>
  <c i="2" r="E85"/>
  <c r="F92"/>
  <c r="BE146"/>
  <c r="BE154"/>
  <c r="BE157"/>
  <c r="BE164"/>
  <c r="BE181"/>
  <c r="BE184"/>
  <c r="BE186"/>
  <c r="BE188"/>
  <c r="BE194"/>
  <c r="BE197"/>
  <c r="BE199"/>
  <c r="BE209"/>
  <c r="BE213"/>
  <c r="BE223"/>
  <c r="BE225"/>
  <c r="BE236"/>
  <c r="BE238"/>
  <c r="BE239"/>
  <c r="BE240"/>
  <c r="BE241"/>
  <c r="BE242"/>
  <c r="BE243"/>
  <c r="BE244"/>
  <c r="BE245"/>
  <c r="BE246"/>
  <c r="BE247"/>
  <c r="BE248"/>
  <c r="BE249"/>
  <c r="BE250"/>
  <c r="BE251"/>
  <c r="BE252"/>
  <c r="BE254"/>
  <c r="BE256"/>
  <c r="BE261"/>
  <c r="BE269"/>
  <c r="BE277"/>
  <c r="BE281"/>
  <c r="BE283"/>
  <c r="BE284"/>
  <c r="BE286"/>
  <c r="J89"/>
  <c r="BE127"/>
  <c r="BE133"/>
  <c r="BE167"/>
  <c r="BE178"/>
  <c r="BE160"/>
  <c r="BE171"/>
  <c r="BE190"/>
  <c r="BE201"/>
  <c r="BE207"/>
  <c r="BE288"/>
  <c r="BE141"/>
  <c r="BE153"/>
  <c r="BE175"/>
  <c r="BE217"/>
  <c r="BE221"/>
  <c r="BE230"/>
  <c r="BE233"/>
  <c r="BE237"/>
  <c r="BE270"/>
  <c r="BE273"/>
  <c r="BE275"/>
  <c r="F35"/>
  <c i="1" r="BB95"/>
  <c i="3" r="F37"/>
  <c i="1" r="BD96"/>
  <c i="3" r="F36"/>
  <c i="1" r="BC96"/>
  <c i="2" r="F34"/>
  <c i="1" r="BA95"/>
  <c i="2" r="F37"/>
  <c i="1" r="BD95"/>
  <c i="2" r="F36"/>
  <c i="1" r="BC95"/>
  <c i="3" r="F35"/>
  <c i="1" r="BB96"/>
  <c i="3" r="F34"/>
  <c i="1" r="BA96"/>
  <c i="2" r="J34"/>
  <c i="1" r="AW95"/>
  <c i="3" r="J34"/>
  <c i="1" r="AW96"/>
  <c i="2" l="1" r="P125"/>
  <c r="P124"/>
  <c i="1" r="AU95"/>
  <c i="2" r="BK125"/>
  <c r="J125"/>
  <c r="J97"/>
  <c r="T125"/>
  <c r="T124"/>
  <c i="3" r="BK124"/>
  <c r="J124"/>
  <c r="J96"/>
  <c r="J126"/>
  <c r="J98"/>
  <c i="1" r="AU94"/>
  <c i="2" r="J33"/>
  <c i="1" r="AV95"/>
  <c r="AT95"/>
  <c i="2" r="F33"/>
  <c i="1" r="AZ95"/>
  <c r="BA94"/>
  <c r="W30"/>
  <c r="BD94"/>
  <c r="W33"/>
  <c i="3" r="J33"/>
  <c i="1" r="AV96"/>
  <c r="AT96"/>
  <c r="BC94"/>
  <c r="AY94"/>
  <c r="BB94"/>
  <c r="W31"/>
  <c i="3" r="F33"/>
  <c i="1" r="AZ96"/>
  <c i="2" l="1" r="BK124"/>
  <c r="J124"/>
  <c r="J96"/>
  <c i="3" r="J30"/>
  <c i="1" r="AG96"/>
  <c r="AZ94"/>
  <c r="W29"/>
  <c r="AX94"/>
  <c r="W32"/>
  <c r="AW94"/>
  <c r="AK30"/>
  <c i="3" l="1" r="J39"/>
  <c i="1" r="AN96"/>
  <c r="AV94"/>
  <c r="AK29"/>
  <c i="2" r="J30"/>
  <c i="1" r="AG95"/>
  <c r="AG94"/>
  <c r="AK26"/>
  <c l="1" r="AN95"/>
  <c i="2" r="J39"/>
  <c i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<sst xmlns="http://schemas.openxmlformats.org/spreadsheetml/2006/main">
  <si>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</si>
  <si>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</si>
  <si>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</si>
  <si>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</si>
  <si>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</si>
  <si>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{44b1f8a2-b6f2-436c-a5a2-1faf500d63c2}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</si>
  <si>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</si>
  <si>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</si>
  <si>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</si>
  <si>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</si>
  <si>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</si>
  <si>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</si>
  <si>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</si>
  <si>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</si>
  <si>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</si>
  <si>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</si>
  <si>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</si>
  <si>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obnova povrchů v ul. Přemyslova, Dobříš-</t>
  </si>
  <si>
    <t>KSO:</t>
  </si>
  <si>
    <t>CC-CZ:</t>
  </si>
  <si>
    <t>Místo:</t>
  </si>
  <si>
    <t>Dobříš</t>
  </si>
  <si>
    <t>Datum:</t>
  </si>
  <si>
    <t>29. 11. 2020</t>
  </si>
  <si>
    <t>Zadavatel:</t>
  </si>
  <si>
    <t>IČ:</t>
  </si>
  <si>
    <t>Město Dobříš</t>
  </si>
  <si>
    <t>DIČ:</t>
  </si>
  <si>
    <t>Uchazeč:</t>
  </si>
  <si>
    <t>Vyplň údaj</t>
  </si>
  <si>
    <t>Projektant:</t>
  </si>
  <si>
    <t>Ing. Jan Dudík</t>
  </si>
  <si>
    <t>True</t>
  </si>
  <si>
    <t>Zpracovatel:</t>
  </si>
  <si>
    <t>Ing. Dudík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</si>
  <si>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</si>
  <si>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</si>
  <si>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</si>
  <si>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</si>
  <si>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</si>
  <si>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</si>
  <si>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</si>
  <si>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</si>
  <si>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</si>
  <si>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</si>
  <si>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</si>
  <si>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</si>
  <si>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</si>
  <si>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</si>
  <si>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</si>
  <si>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</si>
  <si>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</si>
  <si>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</si>
  <si>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</si>
  <si>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</si>
  <si>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</si>
  <si>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</si>
  <si>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</si>
  <si>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</si>
  <si>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</si>
  <si>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</si>
  <si>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</si>
  <si>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</si>
  <si>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</si>
  <si>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</si>
  <si>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</si>
  <si>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</si>
  <si>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</si>
  <si>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</si>
  <si>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</si>
  <si>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</si>
  <si>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</si>
  <si>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</si>
  <si>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</si>
  <si>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</si>
  <si>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</si>
  <si>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</si>
  <si>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</si>
  <si>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</si>
  <si>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</si>
  <si>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</si>
  <si>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</si>
  <si>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komunikace</t>
  </si>
  <si>
    <t>STA</t>
  </si>
  <si>
    <t>{39d13908-1b3c-462a-a556-667b6d486ed8}</t>
  </si>
  <si>
    <t>2</t>
  </si>
  <si>
    <t>vedlejší rozpočtové náklady</t>
  </si>
  <si>
    <t>{e1d40009-e1ce-417e-b615-1d638c4d50d5}</t>
  </si>
  <si>
    <t>KRYCÍ LIST SOUPISU PRACÍ</t>
  </si>
  <si>
    <t>Objekt:</t>
  </si>
  <si>
    <t>1 -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</si>
  <si>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</si>
  <si>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</si>
  <si>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</si>
  <si>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</si>
  <si>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</si>
  <si>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</si>
  <si>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</si>
  <si>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</si>
  <si>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</si>
  <si>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</si>
  <si>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</si>
  <si>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</si>
  <si>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</si>
  <si>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</si>
  <si>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</si>
  <si>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</si>
  <si>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</si>
  <si>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</si>
  <si>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</si>
  <si>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</si>
  <si>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</si>
  <si>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</si>
  <si>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</si>
  <si>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</si>
  <si>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</si>
  <si>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</si>
  <si>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</si>
  <si>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</si>
  <si>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</si>
  <si>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</si>
  <si>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</si>
  <si>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</si>
  <si>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</si>
  <si>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m2</t>
  </si>
  <si>
    <t>4</t>
  </si>
  <si>
    <t>-1090886706</t>
  </si>
  <si>
    <t>VV</t>
  </si>
  <si>
    <t>"20% plochy překopů" 968*0,2</t>
  </si>
  <si>
    <t>"vjezdy vlevo" 15,8+43+23,7</t>
  </si>
  <si>
    <t>"vjezdy vpravo" 17,3+14,1+14,5+38,3</t>
  </si>
  <si>
    <t>"stání pro kontejnery" 8,8+5+14,6</t>
  </si>
  <si>
    <t>"ve stáv. chodníku pro sign. dlažbu"1</t>
  </si>
  <si>
    <t>113107241</t>
  </si>
  <si>
    <t>Odstranění podkladů nebo krytů s přemístěním hmot na skládku na vzdálenost do 20 m nebo s naložením na dopravní prostředek v ploše jednotlivě přes 200 m2 živičných, o tl. vrstvy do 50 mm</t>
  </si>
  <si>
    <t>-1064441207</t>
  </si>
  <si>
    <t>"vozovka" 968</t>
  </si>
  <si>
    <t>"odpočet 20% plochy překopů" 968*0,2*-1</t>
  </si>
  <si>
    <t>"plocha před garážemi" 269+90,5+69+82+137+247+43,6</t>
  </si>
  <si>
    <t>3</t>
  </si>
  <si>
    <t>113154363</t>
  </si>
  <si>
    <t xml:space="preserve">Frézování živičného podkladu nebo krytu  s naložením na dopravní prostředek plochy přes 1 000 do 10 000 m2 s překážkami v trase pruhu šířky přes 1 m do 2 m, tloušťky vrstvy 50 mm</t>
  </si>
  <si>
    <t>-1856263909</t>
  </si>
  <si>
    <t>Součet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</si>
  <si>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</si>
  <si>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</si>
  <si>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</si>
  <si>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1525501339</t>
  </si>
  <si>
    <t>"podél vozovky levá strana" 3,7+9,4+13,3+5,5+2+1,7+9,4+13,3+3,6+1,7+26,7+14,6+3,6</t>
  </si>
  <si>
    <t>"podél vozovky pravá strana"6,2+3,4+2,1+19,7+2,5+29,3+6,3+7,6+26+51,5+31,4+18,6</t>
  </si>
  <si>
    <t>"podél parkov." 10+15,6+17+6,1+56,1+6+15,2+1+5+16,3</t>
  </si>
  <si>
    <t>"kolem vjezdů vlevo" 2*4,3+4,4+4,6+5,1+4,2</t>
  </si>
  <si>
    <t>"kolem vjezdů vpravo" 4,9+4,7+4,4+4,7+4,2*2+5,4+1,4+3,3</t>
  </si>
  <si>
    <t>"kolem stání pro kontejnery"1,95*2+4,5+2*2+2,5+14,3</t>
  </si>
  <si>
    <t>5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</si>
  <si>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</si>
  <si>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</si>
  <si>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-2020999896</t>
  </si>
  <si>
    <t>6</t>
  </si>
  <si>
    <t>122151102</t>
  </si>
  <si>
    <t>Odkopávky a prokopávky nezapažené strojně v hornině třídy těžitelnosti I skupiny 1 a 2 přes 20 do 50 m3</t>
  </si>
  <si>
    <t>m3</t>
  </si>
  <si>
    <t>766208188</t>
  </si>
  <si>
    <t>"20% plochy překopů" 968*0,2*0,11</t>
  </si>
  <si>
    <t>7</t>
  </si>
  <si>
    <t>132351101</t>
  </si>
  <si>
    <t>Hloubení nezapažených rýh šířky do 800 mm strojně s urovnáním dna do předepsaného profilu a spádu v hornině třídy těžitelnosti II skupiny 4 do 20 m3</t>
  </si>
  <si>
    <t>-861784167</t>
  </si>
  <si>
    <t>"přípojka vpusti" 0,6*2*1,8</t>
  </si>
  <si>
    <t>"odkopání vpustí pro jeich posun" 3*1*1,2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</si>
  <si>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</si>
  <si>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</si>
  <si>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</si>
  <si>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1387349714</t>
  </si>
  <si>
    <t>0,54+0,12</t>
  </si>
  <si>
    <t>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</si>
  <si>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</si>
  <si>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</si>
  <si>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1214926320</t>
  </si>
  <si>
    <t>2*21,296</t>
  </si>
  <si>
    <t>0,66*2</t>
  </si>
  <si>
    <t>10</t>
  </si>
  <si>
    <t>171201201</t>
  </si>
  <si>
    <t>Uložení sypaniny na skládky</t>
  </si>
  <si>
    <t>2085333399</t>
  </si>
  <si>
    <t>0,66</t>
  </si>
  <si>
    <t>11</t>
  </si>
  <si>
    <t>171201211</t>
  </si>
  <si>
    <t>Uložení sypaniny poplatek za uložení sypaniny na skládce ( skládkovné )</t>
  </si>
  <si>
    <t>t</t>
  </si>
  <si>
    <t>794187210</t>
  </si>
  <si>
    <t>21,296*1,8</t>
  </si>
  <si>
    <t>0,66*1,8</t>
  </si>
  <si>
    <t>12</t>
  </si>
  <si>
    <t>174101101</t>
  </si>
  <si>
    <t>Zásyp sypaninou z jakékoliv horniny s uložením výkopku ve vrstvách se zhutněním jam, šachet, rýh nebo kolem objektů v těchto vykopávkách</t>
  </si>
  <si>
    <t>-284863894</t>
  </si>
  <si>
    <t>5,76-0,54-0,12</t>
  </si>
  <si>
    <t>13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</si>
  <si>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</si>
  <si>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</si>
  <si>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2039818889</t>
  </si>
  <si>
    <t>"přípojka vpusti" 2*0,6*0,45</t>
  </si>
  <si>
    <t>14</t>
  </si>
  <si>
    <t>M</t>
  </si>
  <si>
    <t>58331342</t>
  </si>
  <si>
    <t>kamenivo dolomitové do betonu jemné frakce 0/4</t>
  </si>
  <si>
    <t>608279810</t>
  </si>
  <si>
    <t>0,54*1,8</t>
  </si>
  <si>
    <t>181301101</t>
  </si>
  <si>
    <t>Rozprostření a urovnání ornice v rovině nebo ve svahu sklonu do 1:5 při souvislé ploše do 500 m2, tl. vrstvy do 100 mm, včetně pořízení orice</t>
  </si>
  <si>
    <t>-739658679</t>
  </si>
  <si>
    <t>"podél obrubníků"554,7*0,5</t>
  </si>
  <si>
    <t>16</t>
  </si>
  <si>
    <t>181411121</t>
  </si>
  <si>
    <t>Založení trávníku na půdě předem připravené plochy do 1000 m2 výsevem včetně utažení lučního v rovině nebo na svahu do 1:5</t>
  </si>
  <si>
    <t>1379065173</t>
  </si>
  <si>
    <t>277,35</t>
  </si>
  <si>
    <t>17</t>
  </si>
  <si>
    <t>00572472</t>
  </si>
  <si>
    <t>osivo směs travní krajinná-rovinná</t>
  </si>
  <si>
    <t>kg</t>
  </si>
  <si>
    <t>-714565440</t>
  </si>
  <si>
    <t>277,35*0,015</t>
  </si>
  <si>
    <t>18</t>
  </si>
  <si>
    <t>181951112</t>
  </si>
  <si>
    <t>Úprava pláně vyrovnáním výškových rozdílů strojně v hornině třídy těžitelnosti I, skupiny 1 až 3 se zhutněním</t>
  </si>
  <si>
    <t>-1857394493</t>
  </si>
  <si>
    <t>Vodorovné konstrukce</t>
  </si>
  <si>
    <t>19</t>
  </si>
  <si>
    <t>451541111</t>
  </si>
  <si>
    <t>Lože pod potrubí, stoky a drobné objekty v otevřeném výkopu ze štěrkodrtě 0-63 mm</t>
  </si>
  <si>
    <t>565194135</t>
  </si>
  <si>
    <t xml:space="preserve">"pod přípojku  vpusti" 2*0,6*0,1</t>
  </si>
  <si>
    <t>Komunikace</t>
  </si>
  <si>
    <t>20</t>
  </si>
  <si>
    <t>564851111</t>
  </si>
  <si>
    <t>Podklad ze štěrkodrti ŠD s rozprostřením a zhutněním, po zhutnění tl. 150 mm</t>
  </si>
  <si>
    <t>446950342</t>
  </si>
  <si>
    <t>564851111a</t>
  </si>
  <si>
    <t>968643719</t>
  </si>
  <si>
    <t>22</t>
  </si>
  <si>
    <t>565135121</t>
  </si>
  <si>
    <t xml:space="preserve">Asfaltový beton vrstva podkladní ACP 16 (obalované kamenivo střednězrnné - OKS)  s rozprostřením a zhutněním v pruhu šířky přes 3 m, po zhutnění tl. 50 mm</t>
  </si>
  <si>
    <t>-728948502</t>
  </si>
  <si>
    <t>"v místech s únosným podkladem"</t>
  </si>
  <si>
    <t xml:space="preserve">"odpočet  park. plochy"( 90,5+82+137+43,6)*-1</t>
  </si>
  <si>
    <t>"odpočet 20% plochy překopů s neúnosným podkladem" 968*0,2*-1</t>
  </si>
  <si>
    <t>23</t>
  </si>
  <si>
    <t>565155101</t>
  </si>
  <si>
    <t xml:space="preserve">Asfaltový beton vrstva podkladní ACP 16 (obalované kamenivo střednězrnné - OKS)  s rozprostřením a zhutněním v pruhu šířky do 1,5 m, po zhutnění tl. 70 mm</t>
  </si>
  <si>
    <t>1067238913</t>
  </si>
  <si>
    <t>24</t>
  </si>
  <si>
    <t>573111111</t>
  </si>
  <si>
    <t>Postřik živičný infiltrační s posypem z asfaltu množství 0,60 kg/m2</t>
  </si>
  <si>
    <t>-647830681</t>
  </si>
  <si>
    <t>25</t>
  </si>
  <si>
    <t>573211111</t>
  </si>
  <si>
    <t>Postřik živičný spojovací bez posypu kamenivem z asfaltu silničního, v množství od 0,50 do 0,70 kg/m2</t>
  </si>
  <si>
    <t>1682367659</t>
  </si>
  <si>
    <t>26</t>
  </si>
  <si>
    <t>577134121</t>
  </si>
  <si>
    <t>Asfaltový beton vrstva obrusná ACO 11 (ABS) s rozprostřením a se zhutněním z nemodifikovaného asfaltu v pruhu šířky přes 3 m tř. I, po zhutnění tl. 40 mm</t>
  </si>
  <si>
    <t>-1984566326</t>
  </si>
  <si>
    <t>27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</si>
  <si>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</si>
  <si>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</si>
  <si>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1120891840</t>
  </si>
  <si>
    <t xml:space="preserve">"ve stáv. chodníku  sign. dlažba"1</t>
  </si>
  <si>
    <t>28</t>
  </si>
  <si>
    <t>59245006</t>
  </si>
  <si>
    <t>dlažba tvar obdélník betonová pro nevidomé 200x100x60mm barevná</t>
  </si>
  <si>
    <t>293984000</t>
  </si>
  <si>
    <t>1*1,05</t>
  </si>
  <si>
    <t>29</t>
  </si>
  <si>
    <t>596211213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</si>
  <si>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300 m2</t>
  </si>
  <si>
    <t>1165362822</t>
  </si>
  <si>
    <t>"parkovací plochy" 90,5+82+137+43,6</t>
  </si>
  <si>
    <t>30</t>
  </si>
  <si>
    <t>592452820</t>
  </si>
  <si>
    <t>dlažba betonová, širokospárová tl. 80mm, přírodní</t>
  </si>
  <si>
    <t>741073212</t>
  </si>
  <si>
    <t>353,1*1,01</t>
  </si>
  <si>
    <t>31</t>
  </si>
  <si>
    <t>59245005</t>
  </si>
  <si>
    <t>dlažba tvar obdélník betonová 200x100x80mm barevná</t>
  </si>
  <si>
    <t>-611894264</t>
  </si>
  <si>
    <t>195,1*1,01</t>
  </si>
  <si>
    <t>Trubní vedení</t>
  </si>
  <si>
    <t>32</t>
  </si>
  <si>
    <t>871313121</t>
  </si>
  <si>
    <t>Montáž kanalizačního potrubí z plastů z tvrdého PVC těsněných gumovým kroužkem v otevřeném výkopu ve sklonu do 20 % DN 160</t>
  </si>
  <si>
    <t>-784184994</t>
  </si>
  <si>
    <t>33</t>
  </si>
  <si>
    <t>28611164</t>
  </si>
  <si>
    <t>trubka kanalizační PVC DN 160x1000mm SN8</t>
  </si>
  <si>
    <t>1336853122</t>
  </si>
  <si>
    <t>34</t>
  </si>
  <si>
    <t>877310310</t>
  </si>
  <si>
    <t>Montáž tvarovek na kanalizačním plastovém potrubí z polypropylenu PP hladkého plnostěnného kolen DN 150</t>
  </si>
  <si>
    <t>kus</t>
  </si>
  <si>
    <t>-1132774307</t>
  </si>
  <si>
    <t>35</t>
  </si>
  <si>
    <t>286 inf.06</t>
  </si>
  <si>
    <t>potrubí kanalizační koleno 45° PVC SN-12 DN-150</t>
  </si>
  <si>
    <t>2022094311</t>
  </si>
  <si>
    <t>36</t>
  </si>
  <si>
    <t>895941111</t>
  </si>
  <si>
    <t>Zřízení vpusti kanalizační uliční z betonových dílců typ UV-50 normální</t>
  </si>
  <si>
    <t>233530948</t>
  </si>
  <si>
    <t>37</t>
  </si>
  <si>
    <t>592238200</t>
  </si>
  <si>
    <t xml:space="preserve">Prefabrikáty pro uliční vpusti betonové a železobetonové TBV-Q 500/290 K /skruž/   29 x 50 x 5</t>
  </si>
  <si>
    <t>-1269181170</t>
  </si>
  <si>
    <t>38</t>
  </si>
  <si>
    <t>592238210</t>
  </si>
  <si>
    <t>Prefabrikáty pro uliční vpusti betonové a železobetonové TBV-Q 660/180 /prstenec/ 18 x 66 x 10</t>
  </si>
  <si>
    <t>1240750769</t>
  </si>
  <si>
    <t>39</t>
  </si>
  <si>
    <t>592238220</t>
  </si>
  <si>
    <t xml:space="preserve">Prefabrikáty pro uliční vpusti betonové a železobetonové TBV-Q 500/626 VD /dno/   62,6 x 49,5 x 5</t>
  </si>
  <si>
    <t>-1729374306</t>
  </si>
  <si>
    <t>40</t>
  </si>
  <si>
    <t>592238240</t>
  </si>
  <si>
    <t>Prefabrikáty pro uliční vpusti betonové a železobetonové TBV-Q 500/590/200 V /skruž/ 59 x 50 x 5</t>
  </si>
  <si>
    <t>-2030844973</t>
  </si>
  <si>
    <t>41</t>
  </si>
  <si>
    <t>592238250</t>
  </si>
  <si>
    <t xml:space="preserve">Prefabrikáty pro uliční vpusti betonové a železobetonové TBV-Q 500/290 /skruž/           29 x 50 x 5</t>
  </si>
  <si>
    <t>60702492</t>
  </si>
  <si>
    <t>42</t>
  </si>
  <si>
    <t>592238740</t>
  </si>
  <si>
    <t>Prefabrikáty pro uliční vpusti dílce betonové pro uliční vpusti vpusť dešťová uliční s rámem koš pozink. C3 DIN 4052, vysoký, rám 500/300</t>
  </si>
  <si>
    <t>1101700629</t>
  </si>
  <si>
    <t>43</t>
  </si>
  <si>
    <t>899204112</t>
  </si>
  <si>
    <t>Osazení mříží litinových včetně rámů a košů na bahno pro třídu zatížení D400, E600</t>
  </si>
  <si>
    <t>119313979</t>
  </si>
  <si>
    <t>44</t>
  </si>
  <si>
    <t>592238780</t>
  </si>
  <si>
    <t>mříž vtoková pro uliční vpusti 500/500 mm</t>
  </si>
  <si>
    <t>1035270385</t>
  </si>
  <si>
    <t>45</t>
  </si>
  <si>
    <t>899231111</t>
  </si>
  <si>
    <t>Výšková úprava uličního vstupu nebo vpusti do 200 mm zvýšením mříže</t>
  </si>
  <si>
    <t>-925319667</t>
  </si>
  <si>
    <t>46</t>
  </si>
  <si>
    <t>899431111</t>
  </si>
  <si>
    <t>Výšková úprava uličního vstupu nebo vpusti do 200 mm zvýšením krycího hrnce, šoupěte nebo hydrantu bez úpravy armatur</t>
  </si>
  <si>
    <t>-1731680170</t>
  </si>
  <si>
    <t>47</t>
  </si>
  <si>
    <t>R 17</t>
  </si>
  <si>
    <t>napojení potrubí do stávající šachty</t>
  </si>
  <si>
    <t>156214549</t>
  </si>
  <si>
    <t>48</t>
  </si>
  <si>
    <t>R120</t>
  </si>
  <si>
    <t>rozebrání a posun uliční vpusti</t>
  </si>
  <si>
    <t>kpl</t>
  </si>
  <si>
    <t>-1196744444</t>
  </si>
  <si>
    <t>Ostatní konstrukce a práce, bourání</t>
  </si>
  <si>
    <t>49</t>
  </si>
  <si>
    <t>914111111</t>
  </si>
  <si>
    <t xml:space="preserve">Montáž svislé dopravní značky základní  velikosti do 1 m2 objímkami na sloupky nebo konzoly</t>
  </si>
  <si>
    <t>-154913990</t>
  </si>
  <si>
    <t>"zpětná montáž dopravních značek "7</t>
  </si>
  <si>
    <t>50</t>
  </si>
  <si>
    <t>916241113</t>
  </si>
  <si>
    <t>Osazení obrubníku kamenného se zřízením lože, s vyplněním a zatřením spár cementovou maltou ležatého s boční opěrou z betonu prostého, do lože z betonu prostého</t>
  </si>
  <si>
    <t>-356803623</t>
  </si>
  <si>
    <t xml:space="preserve">"ve vjezdech levá strana"5,3+12+1,9+7+22,9 </t>
  </si>
  <si>
    <t>"lemování parkoviště" 7*2,5+5+3,8+64,7+6,8+5+50,3</t>
  </si>
  <si>
    <t>"ve vjezdech pravá strana" 6,8+5,7+5,5+13,4</t>
  </si>
  <si>
    <t>"před stáním pro kontejnery" 4,5+2,5+2,9</t>
  </si>
  <si>
    <t>51</t>
  </si>
  <si>
    <t>916241213</t>
  </si>
  <si>
    <t>Osazení obrubníku kamenného se zřízením lože, s vyplněním a zatřením spár cementovou maltou stojatého s boční opěrou z betonu prostého tř. C 12/15, do lože z betonu prostého téže značky</t>
  </si>
  <si>
    <t>1112290204</t>
  </si>
  <si>
    <t>52</t>
  </si>
  <si>
    <t>916781111</t>
  </si>
  <si>
    <t xml:space="preserve">Zpomalovací práh  plastový pro přejezdovou rychlost 30 km/h</t>
  </si>
  <si>
    <t>-1246669658</t>
  </si>
  <si>
    <t>53</t>
  </si>
  <si>
    <t>919735113</t>
  </si>
  <si>
    <t>Řezání stávajícího živičného krytu nebo podkladu hloubky přes 100 do 150 mm</t>
  </si>
  <si>
    <t>-498575471</t>
  </si>
  <si>
    <t>"napojení na stávající asf. vozovky" 3,5+3,65+3,5+14,5</t>
  </si>
  <si>
    <t>54</t>
  </si>
  <si>
    <t>599142111</t>
  </si>
  <si>
    <t>Úprava zálivky dilatačních nebo pracovních spár v cementobetonovém krytu hl do 40 mm š do 40 mm</t>
  </si>
  <si>
    <t>375109221</t>
  </si>
  <si>
    <t>55</t>
  </si>
  <si>
    <t>915611111</t>
  </si>
  <si>
    <t>Předznačení vodorovného liniového značení</t>
  </si>
  <si>
    <t>-705275245</t>
  </si>
  <si>
    <t>56</t>
  </si>
  <si>
    <t>915111111</t>
  </si>
  <si>
    <t>Vodorovné dopravní značení šířky 125 mm bílou barvou dělící čáry souvislé</t>
  </si>
  <si>
    <t>845968349</t>
  </si>
  <si>
    <t>"vyznačení park. míst" 7*5+3,8+15*6,1+2*5</t>
  </si>
  <si>
    <t>99</t>
  </si>
  <si>
    <t>Přesun hmot</t>
  </si>
  <si>
    <t>57</t>
  </si>
  <si>
    <t>998225111</t>
  </si>
  <si>
    <t>Přesun hmot pro komunikace s krytem z kameniva, monolitickým betonovým nebo živičným dopravní vzdálenost do 200 m jakékoliv délky objektu</t>
  </si>
  <si>
    <t>-56152250</t>
  </si>
  <si>
    <t>997</t>
  </si>
  <si>
    <t>Přesun sutě</t>
  </si>
  <si>
    <t>58</t>
  </si>
  <si>
    <t>997006512</t>
  </si>
  <si>
    <t>Vodorovná doprava suti na skládku s naložením na dopravní prostředek a složením přes 100 m do 1 km</t>
  </si>
  <si>
    <t>-956664307</t>
  </si>
  <si>
    <t>59</t>
  </si>
  <si>
    <t>997006519</t>
  </si>
  <si>
    <t>Vodorovná doprava suti na skládku s naložením na dopravní prostředek a složením Příplatek k ceně za každý další i započatý 1 km</t>
  </si>
  <si>
    <t>1510875289</t>
  </si>
  <si>
    <t>11*553,192</t>
  </si>
  <si>
    <t>60</t>
  </si>
  <si>
    <t>997221845</t>
  </si>
  <si>
    <t>Poplatek za uložení stavebního odpadu na skládce (skládkovné) z asfaltových povrchů</t>
  </si>
  <si>
    <t>-2056849375</t>
  </si>
  <si>
    <t>187,043+219,200</t>
  </si>
  <si>
    <t>61</t>
  </si>
  <si>
    <t>997221855</t>
  </si>
  <si>
    <t>Poplatek za uložení stavebního odpadu na skládce (skládkovné) z kameniva</t>
  </si>
  <si>
    <t>135390687</t>
  </si>
  <si>
    <t>553,192-406,243</t>
  </si>
  <si>
    <t>2 - vedlejší rozpočtové náklady</t>
  </si>
  <si>
    <t>OST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</si>
  <si>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</si>
  <si>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</si>
  <si>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</si>
  <si>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</si>
  <si>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</si>
  <si>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>90007.R</t>
  </si>
  <si>
    <t>Ochrana stávajících sítí po dobu provádění stavebních prací</t>
  </si>
  <si>
    <t>soubor</t>
  </si>
  <si>
    <t>-1789196269</t>
  </si>
  <si>
    <t>OST</t>
  </si>
  <si>
    <t>Ostatní</t>
  </si>
  <si>
    <t>O001</t>
  </si>
  <si>
    <t>Vytýčení stávajících sítí před zahájením zemních prací</t>
  </si>
  <si>
    <t>-106450348</t>
  </si>
  <si>
    <t>VRN</t>
  </si>
  <si>
    <t>Vedlejší rozpočtové náklady</t>
  </si>
  <si>
    <t>01115</t>
  </si>
  <si>
    <t>pasportizace okolních objektů</t>
  </si>
  <si>
    <t>1024</t>
  </si>
  <si>
    <t>-2036974767</t>
  </si>
  <si>
    <t>032002000</t>
  </si>
  <si>
    <t>Hlavní tituly průvodních činností a nákladů zařízení staveniště vybavení staveniště</t>
  </si>
  <si>
    <t>…</t>
  </si>
  <si>
    <t>-825299178</t>
  </si>
  <si>
    <t>034503000</t>
  </si>
  <si>
    <t>Zařízení staveniště zabezpečení staveniště informační tabule</t>
  </si>
  <si>
    <t>2031043294</t>
  </si>
  <si>
    <t>VRN1</t>
  </si>
  <si>
    <t>Průzkumné, geodetické a projektové práce</t>
  </si>
  <si>
    <t>012103000</t>
  </si>
  <si>
    <t>Průzkumné, geodetické a projektové práce geodetické práce před výstavbou</t>
  </si>
  <si>
    <t>-881998912</t>
  </si>
  <si>
    <t>012203000</t>
  </si>
  <si>
    <t>Průzkumné, geodetické a projektové práce geodetické práce při provádění stavby</t>
  </si>
  <si>
    <t>-1461378559</t>
  </si>
  <si>
    <t>012303000</t>
  </si>
  <si>
    <t>Průzkumné, geodetické a projektové práce geodetické práce po výstavbě</t>
  </si>
  <si>
    <t>-391688887</t>
  </si>
  <si>
    <t>013254000</t>
  </si>
  <si>
    <t>Průzkumné, geodetické a projektové práce projektové práce dokumentace stavby (výkresová a textová) skutečného provedení stavby</t>
  </si>
  <si>
    <t>1534559053</t>
  </si>
  <si>
    <t>VRN4</t>
  </si>
  <si>
    <t>Inženýrská činnost</t>
  </si>
  <si>
    <t>042503000</t>
  </si>
  <si>
    <t>Inženýrská činnost posudky plán BOZP na staveništi</t>
  </si>
  <si>
    <t>1481165381</t>
  </si>
  <si>
    <t>043002000.1</t>
  </si>
  <si>
    <t>Hlavní tituly průvodních činností a nákladů inženýrská činnost zkoušky a ostatní měření-zátěžové zkoušky</t>
  </si>
  <si>
    <t>-1233190733</t>
  </si>
  <si>
    <t>043194000</t>
  </si>
  <si>
    <t>Inženýrská činnost zkoušky a ostatní měření zkoušky ostatní zkoušky</t>
  </si>
  <si>
    <t>-1912829020</t>
  </si>
  <si>
    <t>VRN6</t>
  </si>
  <si>
    <t>Územní vlivy</t>
  </si>
  <si>
    <t>065002000.1</t>
  </si>
  <si>
    <t>Hlavní tituly průvodních činností a nákladů územní vlivy mimostaveništní doprava materiálů a výrobků</t>
  </si>
  <si>
    <t>-1791346346</t>
  </si>
  <si>
    <t>VRN7</t>
  </si>
  <si>
    <t>Provozní vlivy</t>
  </si>
  <si>
    <t>071103000</t>
  </si>
  <si>
    <t>Provozní vlivy provoz investora, třetích osob provoz investora</t>
  </si>
  <si>
    <t>11499099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</si>
</sst>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202c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 obnova povrchů v ul. Přemyslova, Dobříš-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Dobříš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29. 11. 2020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Dobříš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Jan Dudík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Dudík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komunikace'!J30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'1 - komunikace'!P124</f>
        <v>0</v>
      </c>
      <c r="AV95" s="128">
        <f>'1 - komunikace'!J33</f>
        <v>0</v>
      </c>
      <c r="AW95" s="128">
        <f>'1 - komunikace'!J34</f>
        <v>0</v>
      </c>
      <c r="AX95" s="128">
        <f>'1 - komunikace'!J35</f>
        <v>0</v>
      </c>
      <c r="AY95" s="128">
        <f>'1 - komunikace'!J36</f>
        <v>0</v>
      </c>
      <c r="AZ95" s="128">
        <f>'1 - komunikace'!F33</f>
        <v>0</v>
      </c>
      <c r="BA95" s="128">
        <f>'1 - komunikace'!F34</f>
        <v>0</v>
      </c>
      <c r="BB95" s="128">
        <f>'1 - komunikace'!F35</f>
        <v>0</v>
      </c>
      <c r="BC95" s="128">
        <f>'1 - komunikace'!F36</f>
        <v>0</v>
      </c>
      <c r="BD95" s="130">
        <f>'1 - komunikace'!F37</f>
        <v>0</v>
      </c>
      <c r="BE95" s="7"/>
      <c r="BT95" s="131" t="s">
        <v>81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80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'2 - vedlejší rozpočtové n...'!J30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'2 - vedlejší rozpočtové n...'!P124</f>
        <v>0</v>
      </c>
      <c r="AV96" s="133">
        <f>'2 - vedlejší rozpočtové n...'!J33</f>
        <v>0</v>
      </c>
      <c r="AW96" s="133">
        <f>'2 - vedlejší rozpočtové n...'!J34</f>
        <v>0</v>
      </c>
      <c r="AX96" s="133">
        <f>'2 - vedlejší rozpočtové n...'!J35</f>
        <v>0</v>
      </c>
      <c r="AY96" s="133">
        <f>'2 - vedlejší rozpočtové n...'!J36</f>
        <v>0</v>
      </c>
      <c r="AZ96" s="133">
        <f>'2 - vedlejší rozpočtové n...'!F33</f>
        <v>0</v>
      </c>
      <c r="BA96" s="133">
        <f>'2 - vedlejší rozpočtové n...'!F34</f>
        <v>0</v>
      </c>
      <c r="BB96" s="133">
        <f>'2 - vedlejší rozpočtové n...'!F35</f>
        <v>0</v>
      </c>
      <c r="BC96" s="133">
        <f>'2 - vedlejší rozpočtové n...'!F36</f>
        <v>0</v>
      </c>
      <c r="BD96" s="135">
        <f>'2 - vedlejší rozpočtové n...'!F37</f>
        <v>0</v>
      </c>
      <c r="BE96" s="7"/>
      <c r="BT96" s="131" t="s">
        <v>81</v>
      </c>
      <c r="BV96" s="131" t="s">
        <v>78</v>
      </c>
      <c r="BW96" s="131" t="s">
        <v>87</v>
      </c>
      <c r="BX96" s="131" t="s">
        <v>5</v>
      </c>
      <c r="CL96" s="131" t="s">
        <v>1</v>
      </c>
      <c r="CM96" s="131" t="s">
        <v>85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6Fm95aE7Nb/6+JP698BegLkI1D41c6RU49D6SJgIQjgH1yjAYH67Kxtr1RdLRshSubY05GilXV75VwR5Ar1sNA==" hashValue="FOLB2pO6yG6IS+/L3hWWzbVmqjssiluDKNh4cLphHZDJVN1Yw2MjRkCQB9fgHti14HF3fojTv4RlBR/hSE5IN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komunikace'!C2" display="/"/>
    <hyperlink ref="A96" location="'2 - vedlejší rozpočtové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 xml:space="preserve"> obnova povrchů v ul. Přemyslova, Dobříš-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29. 11. 2020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ROUND((SUM(BE124:BE290)),  2)</f>
        <v>0</v>
      </c>
      <c r="G33" s="38"/>
      <c r="H33" s="38"/>
      <c r="I33" s="155">
        <v>0.20999999999999999</v>
      </c>
      <c r="J33" s="154">
        <f>ROUND(((SUM(BE124:BE290))*I33),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ROUND((SUM(BF124:BF290)),  2)</f>
        <v>0</v>
      </c>
      <c r="G34" s="38"/>
      <c r="H34" s="38"/>
      <c r="I34" s="155">
        <v>0.14999999999999999</v>
      </c>
      <c r="J34" s="154">
        <f>ROUND(((SUM(BF124:BF290))*I34),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ROUND((SUM(BG124:BG290)),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ROUND((SUM(BH124:BH290)),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ROUND((SUM(BI124:BI290)),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 xml:space="preserve"> obnova povrchů v ul. Přemyslova, Dobříš-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1 -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Dobříš</v>
      </c>
      <c r="G89" s="40"/>
      <c r="H89" s="40"/>
      <c r="I89" s="32" t="s">
        <v>22</v>
      </c>
      <c r="J89" s="79" t="str">
        <f>IF(J12="","",J12)</f>
        <v>29. 11. 2020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Dobříš</v>
      </c>
      <c r="G91" s="40"/>
      <c r="H91" s="40"/>
      <c r="I91" s="32" t="s">
        <v>30</v>
      </c>
      <c r="J91" s="36" t="str">
        <f>E21</f>
        <v>Ing. Jan Dudík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Dudík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hidden="1" s="9" customFormat="1" ht="24.96" customHeight="1">
      <c r="A97" s="9"/>
      <c r="B97" s="179"/>
      <c r="C97" s="180"/>
      <c r="D97" s="181" t="s">
        <v>96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97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98</v>
      </c>
      <c r="E99" s="188"/>
      <c r="F99" s="188"/>
      <c r="G99" s="188"/>
      <c r="H99" s="188"/>
      <c r="I99" s="188"/>
      <c r="J99" s="189">
        <f>J193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99</v>
      </c>
      <c r="E100" s="188"/>
      <c r="F100" s="188"/>
      <c r="G100" s="188"/>
      <c r="H100" s="188"/>
      <c r="I100" s="188"/>
      <c r="J100" s="189">
        <f>J196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100</v>
      </c>
      <c r="E101" s="188"/>
      <c r="F101" s="188"/>
      <c r="G101" s="188"/>
      <c r="H101" s="188"/>
      <c r="I101" s="188"/>
      <c r="J101" s="189">
        <f>J235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101</v>
      </c>
      <c r="E102" s="188"/>
      <c r="F102" s="188"/>
      <c r="G102" s="188"/>
      <c r="H102" s="188"/>
      <c r="I102" s="188"/>
      <c r="J102" s="189">
        <f>J253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4.88" customHeight="1">
      <c r="A103" s="10"/>
      <c r="B103" s="185"/>
      <c r="C103" s="186"/>
      <c r="D103" s="187" t="s">
        <v>102</v>
      </c>
      <c r="E103" s="188"/>
      <c r="F103" s="188"/>
      <c r="G103" s="188"/>
      <c r="H103" s="188"/>
      <c r="I103" s="188"/>
      <c r="J103" s="189">
        <f>J280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103</v>
      </c>
      <c r="E104" s="188"/>
      <c r="F104" s="188"/>
      <c r="G104" s="188"/>
      <c r="H104" s="188"/>
      <c r="I104" s="188"/>
      <c r="J104" s="189">
        <f>J282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 xml:space="preserve"> obnova povrchů v ul. Přemyslova, Dobříš-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89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1 - komunikace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Dobříš</v>
      </c>
      <c r="G118" s="40"/>
      <c r="H118" s="40"/>
      <c r="I118" s="32" t="s">
        <v>22</v>
      </c>
      <c r="J118" s="79" t="str">
        <f>IF(J12="","",J12)</f>
        <v>29. 11. 2020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Město Dobříš</v>
      </c>
      <c r="G120" s="40"/>
      <c r="H120" s="40"/>
      <c r="I120" s="32" t="s">
        <v>30</v>
      </c>
      <c r="J120" s="36" t="str">
        <f>E21</f>
        <v>Ing. Jan Dudík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Ing. Dudík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105</v>
      </c>
      <c r="D123" s="194" t="s">
        <v>61</v>
      </c>
      <c r="E123" s="194" t="s">
        <v>57</v>
      </c>
      <c r="F123" s="194" t="s">
        <v>58</v>
      </c>
      <c r="G123" s="194" t="s">
        <v>106</v>
      </c>
      <c r="H123" s="194" t="s">
        <v>107</v>
      </c>
      <c r="I123" s="194" t="s">
        <v>108</v>
      </c>
      <c r="J123" s="195" t="s">
        <v>93</v>
      </c>
      <c r="K123" s="196" t="s">
        <v>109</v>
      </c>
      <c r="L123" s="197"/>
      <c r="M123" s="100" t="s">
        <v>1</v>
      </c>
      <c r="N123" s="101" t="s">
        <v>40</v>
      </c>
      <c r="O123" s="101" t="s">
        <v>110</v>
      </c>
      <c r="P123" s="101" t="s">
        <v>111</v>
      </c>
      <c r="Q123" s="101" t="s">
        <v>112</v>
      </c>
      <c r="R123" s="101" t="s">
        <v>113</v>
      </c>
      <c r="S123" s="101" t="s">
        <v>114</v>
      </c>
      <c r="T123" s="102" t="s">
        <v>115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116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551.80329840000002</v>
      </c>
      <c r="S124" s="104"/>
      <c r="T124" s="201">
        <f>T125</f>
        <v>563.94280000000003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95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117</v>
      </c>
      <c r="F125" s="206" t="s">
        <v>118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P126+P193+P196+P235+P253+P282</f>
        <v>0</v>
      </c>
      <c r="Q125" s="211"/>
      <c r="R125" s="212">
        <f>R126+R193+R196+R235+R253+R282</f>
        <v>551.80329840000002</v>
      </c>
      <c r="S125" s="211"/>
      <c r="T125" s="213">
        <f>T126+T193+T196+T235+T253+T282</f>
        <v>563.94280000000003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81</v>
      </c>
      <c r="AT125" s="215" t="s">
        <v>75</v>
      </c>
      <c r="AU125" s="215" t="s">
        <v>76</v>
      </c>
      <c r="AY125" s="214" t="s">
        <v>119</v>
      </c>
      <c r="BK125" s="216">
        <f>BK126+BK193+BK196+BK235+BK253+BK282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81</v>
      </c>
      <c r="F126" s="217" t="s">
        <v>120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SUM(P127:P192)</f>
        <v>0</v>
      </c>
      <c r="Q126" s="211"/>
      <c r="R126" s="212">
        <f>SUM(R127:R192)</f>
        <v>1.130285</v>
      </c>
      <c r="S126" s="211"/>
      <c r="T126" s="213">
        <f>SUM(T127:T192)</f>
        <v>563.94280000000003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81</v>
      </c>
      <c r="AT126" s="215" t="s">
        <v>75</v>
      </c>
      <c r="AU126" s="215" t="s">
        <v>81</v>
      </c>
      <c r="AY126" s="214" t="s">
        <v>119</v>
      </c>
      <c r="BK126" s="216">
        <f>SUM(BK127:BK192)</f>
        <v>0</v>
      </c>
    </row>
    <row r="127" s="2" customFormat="1" ht="66.75" customHeight="1">
      <c r="A127" s="38"/>
      <c r="B127" s="39"/>
      <c r="C127" s="219" t="s">
        <v>81</v>
      </c>
      <c r="D127" s="219" t="s">
        <v>121</v>
      </c>
      <c r="E127" s="220" t="s">
        <v>122</v>
      </c>
      <c r="F127" s="221" t="s">
        <v>123</v>
      </c>
      <c r="G127" s="222" t="s">
        <v>124</v>
      </c>
      <c r="H127" s="223">
        <v>389.69999999999999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0.17000000000000001</v>
      </c>
      <c r="T127" s="230">
        <f>S127*H127</f>
        <v>66.249000000000009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125</v>
      </c>
      <c r="AT127" s="231" t="s">
        <v>121</v>
      </c>
      <c r="AU127" s="231" t="s">
        <v>85</v>
      </c>
      <c r="AY127" s="17" t="s">
        <v>119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81</v>
      </c>
      <c r="BK127" s="232">
        <f>ROUND(I127*H127,2)</f>
        <v>0</v>
      </c>
      <c r="BL127" s="17" t="s">
        <v>125</v>
      </c>
      <c r="BM127" s="231" t="s">
        <v>126</v>
      </c>
    </row>
    <row r="128" s="13" customFormat="1">
      <c r="A128" s="13"/>
      <c r="B128" s="233"/>
      <c r="C128" s="234"/>
      <c r="D128" s="235" t="s">
        <v>127</v>
      </c>
      <c r="E128" s="236" t="s">
        <v>1</v>
      </c>
      <c r="F128" s="237" t="s">
        <v>128</v>
      </c>
      <c r="G128" s="234"/>
      <c r="H128" s="238">
        <v>193.59999999999999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127</v>
      </c>
      <c r="AU128" s="244" t="s">
        <v>85</v>
      </c>
      <c r="AV128" s="13" t="s">
        <v>85</v>
      </c>
      <c r="AW128" s="13" t="s">
        <v>32</v>
      </c>
      <c r="AX128" s="13" t="s">
        <v>76</v>
      </c>
      <c r="AY128" s="244" t="s">
        <v>119</v>
      </c>
    </row>
    <row r="129" s="13" customFormat="1">
      <c r="A129" s="13"/>
      <c r="B129" s="233"/>
      <c r="C129" s="234"/>
      <c r="D129" s="235" t="s">
        <v>127</v>
      </c>
      <c r="E129" s="236" t="s">
        <v>1</v>
      </c>
      <c r="F129" s="237" t="s">
        <v>129</v>
      </c>
      <c r="G129" s="234"/>
      <c r="H129" s="238">
        <v>82.5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127</v>
      </c>
      <c r="AU129" s="244" t="s">
        <v>85</v>
      </c>
      <c r="AV129" s="13" t="s">
        <v>85</v>
      </c>
      <c r="AW129" s="13" t="s">
        <v>32</v>
      </c>
      <c r="AX129" s="13" t="s">
        <v>76</v>
      </c>
      <c r="AY129" s="244" t="s">
        <v>119</v>
      </c>
    </row>
    <row r="130" s="13" customFormat="1">
      <c r="A130" s="13"/>
      <c r="B130" s="233"/>
      <c r="C130" s="234"/>
      <c r="D130" s="235" t="s">
        <v>127</v>
      </c>
      <c r="E130" s="236" t="s">
        <v>1</v>
      </c>
      <c r="F130" s="237" t="s">
        <v>130</v>
      </c>
      <c r="G130" s="234"/>
      <c r="H130" s="238">
        <v>84.200000000000003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127</v>
      </c>
      <c r="AU130" s="244" t="s">
        <v>85</v>
      </c>
      <c r="AV130" s="13" t="s">
        <v>85</v>
      </c>
      <c r="AW130" s="13" t="s">
        <v>32</v>
      </c>
      <c r="AX130" s="13" t="s">
        <v>76</v>
      </c>
      <c r="AY130" s="244" t="s">
        <v>119</v>
      </c>
    </row>
    <row r="131" s="13" customFormat="1">
      <c r="A131" s="13"/>
      <c r="B131" s="233"/>
      <c r="C131" s="234"/>
      <c r="D131" s="235" t="s">
        <v>127</v>
      </c>
      <c r="E131" s="236" t="s">
        <v>1</v>
      </c>
      <c r="F131" s="237" t="s">
        <v>131</v>
      </c>
      <c r="G131" s="234"/>
      <c r="H131" s="238">
        <v>28.399999999999999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127</v>
      </c>
      <c r="AU131" s="244" t="s">
        <v>85</v>
      </c>
      <c r="AV131" s="13" t="s">
        <v>85</v>
      </c>
      <c r="AW131" s="13" t="s">
        <v>32</v>
      </c>
      <c r="AX131" s="13" t="s">
        <v>76</v>
      </c>
      <c r="AY131" s="244" t="s">
        <v>119</v>
      </c>
    </row>
    <row r="132" s="13" customFormat="1">
      <c r="A132" s="13"/>
      <c r="B132" s="233"/>
      <c r="C132" s="234"/>
      <c r="D132" s="235" t="s">
        <v>127</v>
      </c>
      <c r="E132" s="236" t="s">
        <v>1</v>
      </c>
      <c r="F132" s="237" t="s">
        <v>132</v>
      </c>
      <c r="G132" s="234"/>
      <c r="H132" s="238">
        <v>1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127</v>
      </c>
      <c r="AU132" s="244" t="s">
        <v>85</v>
      </c>
      <c r="AV132" s="13" t="s">
        <v>85</v>
      </c>
      <c r="AW132" s="13" t="s">
        <v>32</v>
      </c>
      <c r="AX132" s="13" t="s">
        <v>76</v>
      </c>
      <c r="AY132" s="244" t="s">
        <v>119</v>
      </c>
    </row>
    <row r="133" s="2" customFormat="1" ht="55.5" customHeight="1">
      <c r="A133" s="38"/>
      <c r="B133" s="39"/>
      <c r="C133" s="219" t="s">
        <v>85</v>
      </c>
      <c r="D133" s="219" t="s">
        <v>121</v>
      </c>
      <c r="E133" s="220" t="s">
        <v>133</v>
      </c>
      <c r="F133" s="221" t="s">
        <v>134</v>
      </c>
      <c r="G133" s="222" t="s">
        <v>124</v>
      </c>
      <c r="H133" s="223">
        <v>1908.5999999999999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0.098000000000000004</v>
      </c>
      <c r="T133" s="230">
        <f>S133*H133</f>
        <v>187.0428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125</v>
      </c>
      <c r="AT133" s="231" t="s">
        <v>121</v>
      </c>
      <c r="AU133" s="231" t="s">
        <v>85</v>
      </c>
      <c r="AY133" s="17" t="s">
        <v>119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81</v>
      </c>
      <c r="BK133" s="232">
        <f>ROUND(I133*H133,2)</f>
        <v>0</v>
      </c>
      <c r="BL133" s="17" t="s">
        <v>125</v>
      </c>
      <c r="BM133" s="231" t="s">
        <v>135</v>
      </c>
    </row>
    <row r="134" s="13" customFormat="1">
      <c r="A134" s="13"/>
      <c r="B134" s="233"/>
      <c r="C134" s="234"/>
      <c r="D134" s="235" t="s">
        <v>127</v>
      </c>
      <c r="E134" s="236" t="s">
        <v>1</v>
      </c>
      <c r="F134" s="237" t="s">
        <v>136</v>
      </c>
      <c r="G134" s="234"/>
      <c r="H134" s="238">
        <v>968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127</v>
      </c>
      <c r="AU134" s="244" t="s">
        <v>85</v>
      </c>
      <c r="AV134" s="13" t="s">
        <v>85</v>
      </c>
      <c r="AW134" s="13" t="s">
        <v>32</v>
      </c>
      <c r="AX134" s="13" t="s">
        <v>76</v>
      </c>
      <c r="AY134" s="244" t="s">
        <v>119</v>
      </c>
    </row>
    <row r="135" s="13" customFormat="1">
      <c r="A135" s="13"/>
      <c r="B135" s="233"/>
      <c r="C135" s="234"/>
      <c r="D135" s="235" t="s">
        <v>127</v>
      </c>
      <c r="E135" s="236" t="s">
        <v>1</v>
      </c>
      <c r="F135" s="237" t="s">
        <v>137</v>
      </c>
      <c r="G135" s="234"/>
      <c r="H135" s="238">
        <v>-193.59999999999999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127</v>
      </c>
      <c r="AU135" s="244" t="s">
        <v>85</v>
      </c>
      <c r="AV135" s="13" t="s">
        <v>85</v>
      </c>
      <c r="AW135" s="13" t="s">
        <v>32</v>
      </c>
      <c r="AX135" s="13" t="s">
        <v>76</v>
      </c>
      <c r="AY135" s="244" t="s">
        <v>119</v>
      </c>
    </row>
    <row r="136" s="13" customFormat="1">
      <c r="A136" s="13"/>
      <c r="B136" s="233"/>
      <c r="C136" s="234"/>
      <c r="D136" s="235" t="s">
        <v>127</v>
      </c>
      <c r="E136" s="236" t="s">
        <v>1</v>
      </c>
      <c r="F136" s="237" t="s">
        <v>138</v>
      </c>
      <c r="G136" s="234"/>
      <c r="H136" s="238">
        <v>938.10000000000002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127</v>
      </c>
      <c r="AU136" s="244" t="s">
        <v>85</v>
      </c>
      <c r="AV136" s="13" t="s">
        <v>85</v>
      </c>
      <c r="AW136" s="13" t="s">
        <v>32</v>
      </c>
      <c r="AX136" s="13" t="s">
        <v>76</v>
      </c>
      <c r="AY136" s="244" t="s">
        <v>119</v>
      </c>
    </row>
    <row r="137" s="13" customFormat="1">
      <c r="A137" s="13"/>
      <c r="B137" s="233"/>
      <c r="C137" s="234"/>
      <c r="D137" s="235" t="s">
        <v>127</v>
      </c>
      <c r="E137" s="236" t="s">
        <v>1</v>
      </c>
      <c r="F137" s="237" t="s">
        <v>129</v>
      </c>
      <c r="G137" s="234"/>
      <c r="H137" s="238">
        <v>82.5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127</v>
      </c>
      <c r="AU137" s="244" t="s">
        <v>85</v>
      </c>
      <c r="AV137" s="13" t="s">
        <v>85</v>
      </c>
      <c r="AW137" s="13" t="s">
        <v>32</v>
      </c>
      <c r="AX137" s="13" t="s">
        <v>76</v>
      </c>
      <c r="AY137" s="244" t="s">
        <v>119</v>
      </c>
    </row>
    <row r="138" s="13" customFormat="1">
      <c r="A138" s="13"/>
      <c r="B138" s="233"/>
      <c r="C138" s="234"/>
      <c r="D138" s="235" t="s">
        <v>127</v>
      </c>
      <c r="E138" s="236" t="s">
        <v>1</v>
      </c>
      <c r="F138" s="237" t="s">
        <v>130</v>
      </c>
      <c r="G138" s="234"/>
      <c r="H138" s="238">
        <v>84.200000000000003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127</v>
      </c>
      <c r="AU138" s="244" t="s">
        <v>85</v>
      </c>
      <c r="AV138" s="13" t="s">
        <v>85</v>
      </c>
      <c r="AW138" s="13" t="s">
        <v>32</v>
      </c>
      <c r="AX138" s="13" t="s">
        <v>76</v>
      </c>
      <c r="AY138" s="244" t="s">
        <v>119</v>
      </c>
    </row>
    <row r="139" s="13" customFormat="1">
      <c r="A139" s="13"/>
      <c r="B139" s="233"/>
      <c r="C139" s="234"/>
      <c r="D139" s="235" t="s">
        <v>127</v>
      </c>
      <c r="E139" s="236" t="s">
        <v>1</v>
      </c>
      <c r="F139" s="237" t="s">
        <v>131</v>
      </c>
      <c r="G139" s="234"/>
      <c r="H139" s="238">
        <v>28.399999999999999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127</v>
      </c>
      <c r="AU139" s="244" t="s">
        <v>85</v>
      </c>
      <c r="AV139" s="13" t="s">
        <v>85</v>
      </c>
      <c r="AW139" s="13" t="s">
        <v>32</v>
      </c>
      <c r="AX139" s="13" t="s">
        <v>76</v>
      </c>
      <c r="AY139" s="244" t="s">
        <v>119</v>
      </c>
    </row>
    <row r="140" s="13" customFormat="1">
      <c r="A140" s="13"/>
      <c r="B140" s="233"/>
      <c r="C140" s="234"/>
      <c r="D140" s="235" t="s">
        <v>127</v>
      </c>
      <c r="E140" s="236" t="s">
        <v>1</v>
      </c>
      <c r="F140" s="237" t="s">
        <v>132</v>
      </c>
      <c r="G140" s="234"/>
      <c r="H140" s="238">
        <v>1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127</v>
      </c>
      <c r="AU140" s="244" t="s">
        <v>85</v>
      </c>
      <c r="AV140" s="13" t="s">
        <v>85</v>
      </c>
      <c r="AW140" s="13" t="s">
        <v>32</v>
      </c>
      <c r="AX140" s="13" t="s">
        <v>76</v>
      </c>
      <c r="AY140" s="244" t="s">
        <v>119</v>
      </c>
    </row>
    <row r="141" s="2" customFormat="1" ht="55.5" customHeight="1">
      <c r="A141" s="38"/>
      <c r="B141" s="39"/>
      <c r="C141" s="219" t="s">
        <v>139</v>
      </c>
      <c r="D141" s="219" t="s">
        <v>121</v>
      </c>
      <c r="E141" s="220" t="s">
        <v>140</v>
      </c>
      <c r="F141" s="221" t="s">
        <v>141</v>
      </c>
      <c r="G141" s="222" t="s">
        <v>124</v>
      </c>
      <c r="H141" s="223">
        <v>1712.5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9.0000000000000006E-05</v>
      </c>
      <c r="R141" s="229">
        <f>Q141*H141</f>
        <v>0.15412500000000001</v>
      </c>
      <c r="S141" s="229">
        <v>0.11500000000000001</v>
      </c>
      <c r="T141" s="230">
        <f>S141*H141</f>
        <v>196.9375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125</v>
      </c>
      <c r="AT141" s="231" t="s">
        <v>121</v>
      </c>
      <c r="AU141" s="231" t="s">
        <v>85</v>
      </c>
      <c r="AY141" s="17" t="s">
        <v>119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81</v>
      </c>
      <c r="BK141" s="232">
        <f>ROUND(I141*H141,2)</f>
        <v>0</v>
      </c>
      <c r="BL141" s="17" t="s">
        <v>125</v>
      </c>
      <c r="BM141" s="231" t="s">
        <v>142</v>
      </c>
    </row>
    <row r="142" s="13" customFormat="1">
      <c r="A142" s="13"/>
      <c r="B142" s="233"/>
      <c r="C142" s="234"/>
      <c r="D142" s="235" t="s">
        <v>127</v>
      </c>
      <c r="E142" s="236" t="s">
        <v>1</v>
      </c>
      <c r="F142" s="237" t="s">
        <v>136</v>
      </c>
      <c r="G142" s="234"/>
      <c r="H142" s="238">
        <v>968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127</v>
      </c>
      <c r="AU142" s="244" t="s">
        <v>85</v>
      </c>
      <c r="AV142" s="13" t="s">
        <v>85</v>
      </c>
      <c r="AW142" s="13" t="s">
        <v>32</v>
      </c>
      <c r="AX142" s="13" t="s">
        <v>76</v>
      </c>
      <c r="AY142" s="244" t="s">
        <v>119</v>
      </c>
    </row>
    <row r="143" s="13" customFormat="1">
      <c r="A143" s="13"/>
      <c r="B143" s="233"/>
      <c r="C143" s="234"/>
      <c r="D143" s="235" t="s">
        <v>127</v>
      </c>
      <c r="E143" s="236" t="s">
        <v>1</v>
      </c>
      <c r="F143" s="237" t="s">
        <v>137</v>
      </c>
      <c r="G143" s="234"/>
      <c r="H143" s="238">
        <v>-193.59999999999999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127</v>
      </c>
      <c r="AU143" s="244" t="s">
        <v>85</v>
      </c>
      <c r="AV143" s="13" t="s">
        <v>85</v>
      </c>
      <c r="AW143" s="13" t="s">
        <v>32</v>
      </c>
      <c r="AX143" s="13" t="s">
        <v>76</v>
      </c>
      <c r="AY143" s="244" t="s">
        <v>119</v>
      </c>
    </row>
    <row r="144" s="13" customFormat="1">
      <c r="A144" s="13"/>
      <c r="B144" s="233"/>
      <c r="C144" s="234"/>
      <c r="D144" s="235" t="s">
        <v>127</v>
      </c>
      <c r="E144" s="236" t="s">
        <v>1</v>
      </c>
      <c r="F144" s="237" t="s">
        <v>138</v>
      </c>
      <c r="G144" s="234"/>
      <c r="H144" s="238">
        <v>938.10000000000002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127</v>
      </c>
      <c r="AU144" s="244" t="s">
        <v>85</v>
      </c>
      <c r="AV144" s="13" t="s">
        <v>85</v>
      </c>
      <c r="AW144" s="13" t="s">
        <v>32</v>
      </c>
      <c r="AX144" s="13" t="s">
        <v>76</v>
      </c>
      <c r="AY144" s="244" t="s">
        <v>119</v>
      </c>
    </row>
    <row r="145" s="14" customFormat="1">
      <c r="A145" s="14"/>
      <c r="B145" s="245"/>
      <c r="C145" s="246"/>
      <c r="D145" s="235" t="s">
        <v>127</v>
      </c>
      <c r="E145" s="247" t="s">
        <v>1</v>
      </c>
      <c r="F145" s="248" t="s">
        <v>143</v>
      </c>
      <c r="G145" s="246"/>
      <c r="H145" s="249">
        <v>1712.5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127</v>
      </c>
      <c r="AU145" s="255" t="s">
        <v>85</v>
      </c>
      <c r="AV145" s="14" t="s">
        <v>125</v>
      </c>
      <c r="AW145" s="14" t="s">
        <v>32</v>
      </c>
      <c r="AX145" s="14" t="s">
        <v>81</v>
      </c>
      <c r="AY145" s="255" t="s">
        <v>119</v>
      </c>
    </row>
    <row r="146" s="2" customFormat="1" ht="49.05" customHeight="1">
      <c r="A146" s="38"/>
      <c r="B146" s="39"/>
      <c r="C146" s="219" t="s">
        <v>125</v>
      </c>
      <c r="D146" s="219" t="s">
        <v>121</v>
      </c>
      <c r="E146" s="220" t="s">
        <v>144</v>
      </c>
      <c r="F146" s="221" t="s">
        <v>145</v>
      </c>
      <c r="G146" s="222" t="s">
        <v>146</v>
      </c>
      <c r="H146" s="223">
        <v>554.70000000000005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0.20499999999999999</v>
      </c>
      <c r="T146" s="230">
        <f>S146*H146</f>
        <v>113.7135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125</v>
      </c>
      <c r="AT146" s="231" t="s">
        <v>121</v>
      </c>
      <c r="AU146" s="231" t="s">
        <v>85</v>
      </c>
      <c r="AY146" s="17" t="s">
        <v>119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81</v>
      </c>
      <c r="BK146" s="232">
        <f>ROUND(I146*H146,2)</f>
        <v>0</v>
      </c>
      <c r="BL146" s="17" t="s">
        <v>125</v>
      </c>
      <c r="BM146" s="231" t="s">
        <v>147</v>
      </c>
    </row>
    <row r="147" s="13" customFormat="1">
      <c r="A147" s="13"/>
      <c r="B147" s="233"/>
      <c r="C147" s="234"/>
      <c r="D147" s="235" t="s">
        <v>127</v>
      </c>
      <c r="E147" s="236" t="s">
        <v>1</v>
      </c>
      <c r="F147" s="237" t="s">
        <v>148</v>
      </c>
      <c r="G147" s="234"/>
      <c r="H147" s="238">
        <v>108.5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127</v>
      </c>
      <c r="AU147" s="244" t="s">
        <v>85</v>
      </c>
      <c r="AV147" s="13" t="s">
        <v>85</v>
      </c>
      <c r="AW147" s="13" t="s">
        <v>32</v>
      </c>
      <c r="AX147" s="13" t="s">
        <v>76</v>
      </c>
      <c r="AY147" s="244" t="s">
        <v>119</v>
      </c>
    </row>
    <row r="148" s="13" customFormat="1">
      <c r="A148" s="13"/>
      <c r="B148" s="233"/>
      <c r="C148" s="234"/>
      <c r="D148" s="235" t="s">
        <v>127</v>
      </c>
      <c r="E148" s="236" t="s">
        <v>1</v>
      </c>
      <c r="F148" s="237" t="s">
        <v>149</v>
      </c>
      <c r="G148" s="234"/>
      <c r="H148" s="238">
        <v>204.59999999999999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127</v>
      </c>
      <c r="AU148" s="244" t="s">
        <v>85</v>
      </c>
      <c r="AV148" s="13" t="s">
        <v>85</v>
      </c>
      <c r="AW148" s="13" t="s">
        <v>32</v>
      </c>
      <c r="AX148" s="13" t="s">
        <v>76</v>
      </c>
      <c r="AY148" s="244" t="s">
        <v>119</v>
      </c>
    </row>
    <row r="149" s="13" customFormat="1">
      <c r="A149" s="13"/>
      <c r="B149" s="233"/>
      <c r="C149" s="234"/>
      <c r="D149" s="235" t="s">
        <v>127</v>
      </c>
      <c r="E149" s="236" t="s">
        <v>1</v>
      </c>
      <c r="F149" s="237" t="s">
        <v>150</v>
      </c>
      <c r="G149" s="234"/>
      <c r="H149" s="238">
        <v>148.30000000000001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127</v>
      </c>
      <c r="AU149" s="244" t="s">
        <v>85</v>
      </c>
      <c r="AV149" s="13" t="s">
        <v>85</v>
      </c>
      <c r="AW149" s="13" t="s">
        <v>32</v>
      </c>
      <c r="AX149" s="13" t="s">
        <v>76</v>
      </c>
      <c r="AY149" s="244" t="s">
        <v>119</v>
      </c>
    </row>
    <row r="150" s="13" customFormat="1">
      <c r="A150" s="13"/>
      <c r="B150" s="233"/>
      <c r="C150" s="234"/>
      <c r="D150" s="235" t="s">
        <v>127</v>
      </c>
      <c r="E150" s="236" t="s">
        <v>1</v>
      </c>
      <c r="F150" s="237" t="s">
        <v>151</v>
      </c>
      <c r="G150" s="234"/>
      <c r="H150" s="238">
        <v>26.899999999999999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127</v>
      </c>
      <c r="AU150" s="244" t="s">
        <v>85</v>
      </c>
      <c r="AV150" s="13" t="s">
        <v>85</v>
      </c>
      <c r="AW150" s="13" t="s">
        <v>32</v>
      </c>
      <c r="AX150" s="13" t="s">
        <v>76</v>
      </c>
      <c r="AY150" s="244" t="s">
        <v>119</v>
      </c>
    </row>
    <row r="151" s="13" customFormat="1">
      <c r="A151" s="13"/>
      <c r="B151" s="233"/>
      <c r="C151" s="234"/>
      <c r="D151" s="235" t="s">
        <v>127</v>
      </c>
      <c r="E151" s="236" t="s">
        <v>1</v>
      </c>
      <c r="F151" s="237" t="s">
        <v>152</v>
      </c>
      <c r="G151" s="234"/>
      <c r="H151" s="238">
        <v>37.200000000000003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127</v>
      </c>
      <c r="AU151" s="244" t="s">
        <v>85</v>
      </c>
      <c r="AV151" s="13" t="s">
        <v>85</v>
      </c>
      <c r="AW151" s="13" t="s">
        <v>32</v>
      </c>
      <c r="AX151" s="13" t="s">
        <v>76</v>
      </c>
      <c r="AY151" s="244" t="s">
        <v>119</v>
      </c>
    </row>
    <row r="152" s="13" customFormat="1">
      <c r="A152" s="13"/>
      <c r="B152" s="233"/>
      <c r="C152" s="234"/>
      <c r="D152" s="235" t="s">
        <v>127</v>
      </c>
      <c r="E152" s="236" t="s">
        <v>1</v>
      </c>
      <c r="F152" s="237" t="s">
        <v>153</v>
      </c>
      <c r="G152" s="234"/>
      <c r="H152" s="238">
        <v>29.199999999999999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127</v>
      </c>
      <c r="AU152" s="244" t="s">
        <v>85</v>
      </c>
      <c r="AV152" s="13" t="s">
        <v>85</v>
      </c>
      <c r="AW152" s="13" t="s">
        <v>32</v>
      </c>
      <c r="AX152" s="13" t="s">
        <v>76</v>
      </c>
      <c r="AY152" s="244" t="s">
        <v>119</v>
      </c>
    </row>
    <row r="153" s="2" customFormat="1" ht="66.75" customHeight="1">
      <c r="A153" s="38"/>
      <c r="B153" s="39"/>
      <c r="C153" s="219" t="s">
        <v>154</v>
      </c>
      <c r="D153" s="219" t="s">
        <v>121</v>
      </c>
      <c r="E153" s="220" t="s">
        <v>155</v>
      </c>
      <c r="F153" s="221" t="s">
        <v>156</v>
      </c>
      <c r="G153" s="222" t="s">
        <v>146</v>
      </c>
      <c r="H153" s="223">
        <v>554.70000000000005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125</v>
      </c>
      <c r="AT153" s="231" t="s">
        <v>121</v>
      </c>
      <c r="AU153" s="231" t="s">
        <v>85</v>
      </c>
      <c r="AY153" s="17" t="s">
        <v>119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81</v>
      </c>
      <c r="BK153" s="232">
        <f>ROUND(I153*H153,2)</f>
        <v>0</v>
      </c>
      <c r="BL153" s="17" t="s">
        <v>125</v>
      </c>
      <c r="BM153" s="231" t="s">
        <v>157</v>
      </c>
    </row>
    <row r="154" s="2" customFormat="1" ht="33" customHeight="1">
      <c r="A154" s="38"/>
      <c r="B154" s="39"/>
      <c r="C154" s="219" t="s">
        <v>158</v>
      </c>
      <c r="D154" s="219" t="s">
        <v>121</v>
      </c>
      <c r="E154" s="220" t="s">
        <v>159</v>
      </c>
      <c r="F154" s="221" t="s">
        <v>160</v>
      </c>
      <c r="G154" s="222" t="s">
        <v>161</v>
      </c>
      <c r="H154" s="223">
        <v>21.295999999999999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41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125</v>
      </c>
      <c r="AT154" s="231" t="s">
        <v>121</v>
      </c>
      <c r="AU154" s="231" t="s">
        <v>85</v>
      </c>
      <c r="AY154" s="17" t="s">
        <v>119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81</v>
      </c>
      <c r="BK154" s="232">
        <f>ROUND(I154*H154,2)</f>
        <v>0</v>
      </c>
      <c r="BL154" s="17" t="s">
        <v>125</v>
      </c>
      <c r="BM154" s="231" t="s">
        <v>162</v>
      </c>
    </row>
    <row r="155" s="13" customFormat="1">
      <c r="A155" s="13"/>
      <c r="B155" s="233"/>
      <c r="C155" s="234"/>
      <c r="D155" s="235" t="s">
        <v>127</v>
      </c>
      <c r="E155" s="236" t="s">
        <v>1</v>
      </c>
      <c r="F155" s="237" t="s">
        <v>163</v>
      </c>
      <c r="G155" s="234"/>
      <c r="H155" s="238">
        <v>21.295999999999999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127</v>
      </c>
      <c r="AU155" s="244" t="s">
        <v>85</v>
      </c>
      <c r="AV155" s="13" t="s">
        <v>85</v>
      </c>
      <c r="AW155" s="13" t="s">
        <v>32</v>
      </c>
      <c r="AX155" s="13" t="s">
        <v>76</v>
      </c>
      <c r="AY155" s="244" t="s">
        <v>119</v>
      </c>
    </row>
    <row r="156" s="14" customFormat="1">
      <c r="A156" s="14"/>
      <c r="B156" s="245"/>
      <c r="C156" s="246"/>
      <c r="D156" s="235" t="s">
        <v>127</v>
      </c>
      <c r="E156" s="247" t="s">
        <v>1</v>
      </c>
      <c r="F156" s="248" t="s">
        <v>143</v>
      </c>
      <c r="G156" s="246"/>
      <c r="H156" s="249">
        <v>21.295999999999999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127</v>
      </c>
      <c r="AU156" s="255" t="s">
        <v>85</v>
      </c>
      <c r="AV156" s="14" t="s">
        <v>125</v>
      </c>
      <c r="AW156" s="14" t="s">
        <v>4</v>
      </c>
      <c r="AX156" s="14" t="s">
        <v>81</v>
      </c>
      <c r="AY156" s="255" t="s">
        <v>119</v>
      </c>
    </row>
    <row r="157" s="2" customFormat="1" ht="44.25" customHeight="1">
      <c r="A157" s="38"/>
      <c r="B157" s="39"/>
      <c r="C157" s="219" t="s">
        <v>164</v>
      </c>
      <c r="D157" s="219" t="s">
        <v>121</v>
      </c>
      <c r="E157" s="220" t="s">
        <v>165</v>
      </c>
      <c r="F157" s="221" t="s">
        <v>166</v>
      </c>
      <c r="G157" s="222" t="s">
        <v>161</v>
      </c>
      <c r="H157" s="223">
        <v>5.7599999999999998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41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125</v>
      </c>
      <c r="AT157" s="231" t="s">
        <v>121</v>
      </c>
      <c r="AU157" s="231" t="s">
        <v>85</v>
      </c>
      <c r="AY157" s="17" t="s">
        <v>119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81</v>
      </c>
      <c r="BK157" s="232">
        <f>ROUND(I157*H157,2)</f>
        <v>0</v>
      </c>
      <c r="BL157" s="17" t="s">
        <v>125</v>
      </c>
      <c r="BM157" s="231" t="s">
        <v>167</v>
      </c>
    </row>
    <row r="158" s="13" customFormat="1">
      <c r="A158" s="13"/>
      <c r="B158" s="233"/>
      <c r="C158" s="234"/>
      <c r="D158" s="235" t="s">
        <v>127</v>
      </c>
      <c r="E158" s="236" t="s">
        <v>1</v>
      </c>
      <c r="F158" s="237" t="s">
        <v>168</v>
      </c>
      <c r="G158" s="234"/>
      <c r="H158" s="238">
        <v>2.1600000000000001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127</v>
      </c>
      <c r="AU158" s="244" t="s">
        <v>85</v>
      </c>
      <c r="AV158" s="13" t="s">
        <v>85</v>
      </c>
      <c r="AW158" s="13" t="s">
        <v>32</v>
      </c>
      <c r="AX158" s="13" t="s">
        <v>76</v>
      </c>
      <c r="AY158" s="244" t="s">
        <v>119</v>
      </c>
    </row>
    <row r="159" s="13" customFormat="1">
      <c r="A159" s="13"/>
      <c r="B159" s="233"/>
      <c r="C159" s="234"/>
      <c r="D159" s="235" t="s">
        <v>127</v>
      </c>
      <c r="E159" s="236" t="s">
        <v>1</v>
      </c>
      <c r="F159" s="237" t="s">
        <v>169</v>
      </c>
      <c r="G159" s="234"/>
      <c r="H159" s="238">
        <v>3.6000000000000001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127</v>
      </c>
      <c r="AU159" s="244" t="s">
        <v>85</v>
      </c>
      <c r="AV159" s="13" t="s">
        <v>85</v>
      </c>
      <c r="AW159" s="13" t="s">
        <v>32</v>
      </c>
      <c r="AX159" s="13" t="s">
        <v>76</v>
      </c>
      <c r="AY159" s="244" t="s">
        <v>119</v>
      </c>
    </row>
    <row r="160" s="2" customFormat="1" ht="62.7" customHeight="1">
      <c r="A160" s="38"/>
      <c r="B160" s="39"/>
      <c r="C160" s="219" t="s">
        <v>170</v>
      </c>
      <c r="D160" s="219" t="s">
        <v>121</v>
      </c>
      <c r="E160" s="220" t="s">
        <v>171</v>
      </c>
      <c r="F160" s="221" t="s">
        <v>172</v>
      </c>
      <c r="G160" s="222" t="s">
        <v>161</v>
      </c>
      <c r="H160" s="223">
        <v>21.956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41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125</v>
      </c>
      <c r="AT160" s="231" t="s">
        <v>121</v>
      </c>
      <c r="AU160" s="231" t="s">
        <v>85</v>
      </c>
      <c r="AY160" s="17" t="s">
        <v>119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81</v>
      </c>
      <c r="BK160" s="232">
        <f>ROUND(I160*H160,2)</f>
        <v>0</v>
      </c>
      <c r="BL160" s="17" t="s">
        <v>125</v>
      </c>
      <c r="BM160" s="231" t="s">
        <v>173</v>
      </c>
    </row>
    <row r="161" s="13" customFormat="1">
      <c r="A161" s="13"/>
      <c r="B161" s="233"/>
      <c r="C161" s="234"/>
      <c r="D161" s="235" t="s">
        <v>127</v>
      </c>
      <c r="E161" s="236" t="s">
        <v>1</v>
      </c>
      <c r="F161" s="237" t="s">
        <v>163</v>
      </c>
      <c r="G161" s="234"/>
      <c r="H161" s="238">
        <v>21.295999999999999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127</v>
      </c>
      <c r="AU161" s="244" t="s">
        <v>85</v>
      </c>
      <c r="AV161" s="13" t="s">
        <v>85</v>
      </c>
      <c r="AW161" s="13" t="s">
        <v>32</v>
      </c>
      <c r="AX161" s="13" t="s">
        <v>76</v>
      </c>
      <c r="AY161" s="244" t="s">
        <v>119</v>
      </c>
    </row>
    <row r="162" s="13" customFormat="1">
      <c r="A162" s="13"/>
      <c r="B162" s="233"/>
      <c r="C162" s="234"/>
      <c r="D162" s="235" t="s">
        <v>127</v>
      </c>
      <c r="E162" s="236" t="s">
        <v>1</v>
      </c>
      <c r="F162" s="237" t="s">
        <v>174</v>
      </c>
      <c r="G162" s="234"/>
      <c r="H162" s="238">
        <v>0.66000000000000003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127</v>
      </c>
      <c r="AU162" s="244" t="s">
        <v>85</v>
      </c>
      <c r="AV162" s="13" t="s">
        <v>85</v>
      </c>
      <c r="AW162" s="13" t="s">
        <v>32</v>
      </c>
      <c r="AX162" s="13" t="s">
        <v>76</v>
      </c>
      <c r="AY162" s="244" t="s">
        <v>119</v>
      </c>
    </row>
    <row r="163" s="14" customFormat="1">
      <c r="A163" s="14"/>
      <c r="B163" s="245"/>
      <c r="C163" s="246"/>
      <c r="D163" s="235" t="s">
        <v>127</v>
      </c>
      <c r="E163" s="247" t="s">
        <v>1</v>
      </c>
      <c r="F163" s="248" t="s">
        <v>143</v>
      </c>
      <c r="G163" s="246"/>
      <c r="H163" s="249">
        <v>21.956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127</v>
      </c>
      <c r="AU163" s="255" t="s">
        <v>85</v>
      </c>
      <c r="AV163" s="14" t="s">
        <v>125</v>
      </c>
      <c r="AW163" s="14" t="s">
        <v>4</v>
      </c>
      <c r="AX163" s="14" t="s">
        <v>81</v>
      </c>
      <c r="AY163" s="255" t="s">
        <v>119</v>
      </c>
    </row>
    <row r="164" s="2" customFormat="1" ht="66.75" customHeight="1">
      <c r="A164" s="38"/>
      <c r="B164" s="39"/>
      <c r="C164" s="219" t="s">
        <v>175</v>
      </c>
      <c r="D164" s="219" t="s">
        <v>121</v>
      </c>
      <c r="E164" s="220" t="s">
        <v>176</v>
      </c>
      <c r="F164" s="221" t="s">
        <v>177</v>
      </c>
      <c r="G164" s="222" t="s">
        <v>161</v>
      </c>
      <c r="H164" s="223">
        <v>43.911999999999999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41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125</v>
      </c>
      <c r="AT164" s="231" t="s">
        <v>121</v>
      </c>
      <c r="AU164" s="231" t="s">
        <v>85</v>
      </c>
      <c r="AY164" s="17" t="s">
        <v>119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81</v>
      </c>
      <c r="BK164" s="232">
        <f>ROUND(I164*H164,2)</f>
        <v>0</v>
      </c>
      <c r="BL164" s="17" t="s">
        <v>125</v>
      </c>
      <c r="BM164" s="231" t="s">
        <v>178</v>
      </c>
    </row>
    <row r="165" s="13" customFormat="1">
      <c r="A165" s="13"/>
      <c r="B165" s="233"/>
      <c r="C165" s="234"/>
      <c r="D165" s="235" t="s">
        <v>127</v>
      </c>
      <c r="E165" s="236" t="s">
        <v>1</v>
      </c>
      <c r="F165" s="237" t="s">
        <v>179</v>
      </c>
      <c r="G165" s="234"/>
      <c r="H165" s="238">
        <v>42.591999999999999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127</v>
      </c>
      <c r="AU165" s="244" t="s">
        <v>85</v>
      </c>
      <c r="AV165" s="13" t="s">
        <v>85</v>
      </c>
      <c r="AW165" s="13" t="s">
        <v>32</v>
      </c>
      <c r="AX165" s="13" t="s">
        <v>76</v>
      </c>
      <c r="AY165" s="244" t="s">
        <v>119</v>
      </c>
    </row>
    <row r="166" s="13" customFormat="1">
      <c r="A166" s="13"/>
      <c r="B166" s="233"/>
      <c r="C166" s="234"/>
      <c r="D166" s="235" t="s">
        <v>127</v>
      </c>
      <c r="E166" s="236" t="s">
        <v>1</v>
      </c>
      <c r="F166" s="237" t="s">
        <v>180</v>
      </c>
      <c r="G166" s="234"/>
      <c r="H166" s="238">
        <v>1.3200000000000001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127</v>
      </c>
      <c r="AU166" s="244" t="s">
        <v>85</v>
      </c>
      <c r="AV166" s="13" t="s">
        <v>85</v>
      </c>
      <c r="AW166" s="13" t="s">
        <v>32</v>
      </c>
      <c r="AX166" s="13" t="s">
        <v>76</v>
      </c>
      <c r="AY166" s="244" t="s">
        <v>119</v>
      </c>
    </row>
    <row r="167" s="2" customFormat="1" ht="16.5" customHeight="1">
      <c r="A167" s="38"/>
      <c r="B167" s="39"/>
      <c r="C167" s="219" t="s">
        <v>181</v>
      </c>
      <c r="D167" s="219" t="s">
        <v>121</v>
      </c>
      <c r="E167" s="220" t="s">
        <v>182</v>
      </c>
      <c r="F167" s="221" t="s">
        <v>183</v>
      </c>
      <c r="G167" s="222" t="s">
        <v>161</v>
      </c>
      <c r="H167" s="223">
        <v>21.956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41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125</v>
      </c>
      <c r="AT167" s="231" t="s">
        <v>121</v>
      </c>
      <c r="AU167" s="231" t="s">
        <v>85</v>
      </c>
      <c r="AY167" s="17" t="s">
        <v>119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81</v>
      </c>
      <c r="BK167" s="232">
        <f>ROUND(I167*H167,2)</f>
        <v>0</v>
      </c>
      <c r="BL167" s="17" t="s">
        <v>125</v>
      </c>
      <c r="BM167" s="231" t="s">
        <v>184</v>
      </c>
    </row>
    <row r="168" s="13" customFormat="1">
      <c r="A168" s="13"/>
      <c r="B168" s="233"/>
      <c r="C168" s="234"/>
      <c r="D168" s="235" t="s">
        <v>127</v>
      </c>
      <c r="E168" s="236" t="s">
        <v>1</v>
      </c>
      <c r="F168" s="237" t="s">
        <v>163</v>
      </c>
      <c r="G168" s="234"/>
      <c r="H168" s="238">
        <v>21.295999999999999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127</v>
      </c>
      <c r="AU168" s="244" t="s">
        <v>85</v>
      </c>
      <c r="AV168" s="13" t="s">
        <v>85</v>
      </c>
      <c r="AW168" s="13" t="s">
        <v>32</v>
      </c>
      <c r="AX168" s="13" t="s">
        <v>76</v>
      </c>
      <c r="AY168" s="244" t="s">
        <v>119</v>
      </c>
    </row>
    <row r="169" s="13" customFormat="1">
      <c r="A169" s="13"/>
      <c r="B169" s="233"/>
      <c r="C169" s="234"/>
      <c r="D169" s="235" t="s">
        <v>127</v>
      </c>
      <c r="E169" s="236" t="s">
        <v>1</v>
      </c>
      <c r="F169" s="237" t="s">
        <v>185</v>
      </c>
      <c r="G169" s="234"/>
      <c r="H169" s="238">
        <v>0.66000000000000003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127</v>
      </c>
      <c r="AU169" s="244" t="s">
        <v>85</v>
      </c>
      <c r="AV169" s="13" t="s">
        <v>85</v>
      </c>
      <c r="AW169" s="13" t="s">
        <v>32</v>
      </c>
      <c r="AX169" s="13" t="s">
        <v>76</v>
      </c>
      <c r="AY169" s="244" t="s">
        <v>119</v>
      </c>
    </row>
    <row r="170" s="14" customFormat="1">
      <c r="A170" s="14"/>
      <c r="B170" s="245"/>
      <c r="C170" s="246"/>
      <c r="D170" s="235" t="s">
        <v>127</v>
      </c>
      <c r="E170" s="247" t="s">
        <v>1</v>
      </c>
      <c r="F170" s="248" t="s">
        <v>143</v>
      </c>
      <c r="G170" s="246"/>
      <c r="H170" s="249">
        <v>21.956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127</v>
      </c>
      <c r="AU170" s="255" t="s">
        <v>85</v>
      </c>
      <c r="AV170" s="14" t="s">
        <v>125</v>
      </c>
      <c r="AW170" s="14" t="s">
        <v>4</v>
      </c>
      <c r="AX170" s="14" t="s">
        <v>81</v>
      </c>
      <c r="AY170" s="255" t="s">
        <v>119</v>
      </c>
    </row>
    <row r="171" s="2" customFormat="1" ht="24.15" customHeight="1">
      <c r="A171" s="38"/>
      <c r="B171" s="39"/>
      <c r="C171" s="219" t="s">
        <v>186</v>
      </c>
      <c r="D171" s="219" t="s">
        <v>121</v>
      </c>
      <c r="E171" s="220" t="s">
        <v>187</v>
      </c>
      <c r="F171" s="221" t="s">
        <v>188</v>
      </c>
      <c r="G171" s="222" t="s">
        <v>189</v>
      </c>
      <c r="H171" s="223">
        <v>39.521000000000001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41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125</v>
      </c>
      <c r="AT171" s="231" t="s">
        <v>121</v>
      </c>
      <c r="AU171" s="231" t="s">
        <v>85</v>
      </c>
      <c r="AY171" s="17" t="s">
        <v>119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81</v>
      </c>
      <c r="BK171" s="232">
        <f>ROUND(I171*H171,2)</f>
        <v>0</v>
      </c>
      <c r="BL171" s="17" t="s">
        <v>125</v>
      </c>
      <c r="BM171" s="231" t="s">
        <v>190</v>
      </c>
    </row>
    <row r="172" s="13" customFormat="1">
      <c r="A172" s="13"/>
      <c r="B172" s="233"/>
      <c r="C172" s="234"/>
      <c r="D172" s="235" t="s">
        <v>127</v>
      </c>
      <c r="E172" s="236" t="s">
        <v>1</v>
      </c>
      <c r="F172" s="237" t="s">
        <v>191</v>
      </c>
      <c r="G172" s="234"/>
      <c r="H172" s="238">
        <v>38.332999999999998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127</v>
      </c>
      <c r="AU172" s="244" t="s">
        <v>85</v>
      </c>
      <c r="AV172" s="13" t="s">
        <v>85</v>
      </c>
      <c r="AW172" s="13" t="s">
        <v>32</v>
      </c>
      <c r="AX172" s="13" t="s">
        <v>76</v>
      </c>
      <c r="AY172" s="244" t="s">
        <v>119</v>
      </c>
    </row>
    <row r="173" s="13" customFormat="1">
      <c r="A173" s="13"/>
      <c r="B173" s="233"/>
      <c r="C173" s="234"/>
      <c r="D173" s="235" t="s">
        <v>127</v>
      </c>
      <c r="E173" s="236" t="s">
        <v>1</v>
      </c>
      <c r="F173" s="237" t="s">
        <v>192</v>
      </c>
      <c r="G173" s="234"/>
      <c r="H173" s="238">
        <v>1.1879999999999999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127</v>
      </c>
      <c r="AU173" s="244" t="s">
        <v>85</v>
      </c>
      <c r="AV173" s="13" t="s">
        <v>85</v>
      </c>
      <c r="AW173" s="13" t="s">
        <v>32</v>
      </c>
      <c r="AX173" s="13" t="s">
        <v>76</v>
      </c>
      <c r="AY173" s="244" t="s">
        <v>119</v>
      </c>
    </row>
    <row r="174" s="14" customFormat="1">
      <c r="A174" s="14"/>
      <c r="B174" s="245"/>
      <c r="C174" s="246"/>
      <c r="D174" s="235" t="s">
        <v>127</v>
      </c>
      <c r="E174" s="247" t="s">
        <v>1</v>
      </c>
      <c r="F174" s="248" t="s">
        <v>143</v>
      </c>
      <c r="G174" s="246"/>
      <c r="H174" s="249">
        <v>39.521000000000001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127</v>
      </c>
      <c r="AU174" s="255" t="s">
        <v>85</v>
      </c>
      <c r="AV174" s="14" t="s">
        <v>125</v>
      </c>
      <c r="AW174" s="14" t="s">
        <v>32</v>
      </c>
      <c r="AX174" s="14" t="s">
        <v>81</v>
      </c>
      <c r="AY174" s="255" t="s">
        <v>119</v>
      </c>
    </row>
    <row r="175" s="2" customFormat="1" ht="37.8" customHeight="1">
      <c r="A175" s="38"/>
      <c r="B175" s="39"/>
      <c r="C175" s="219" t="s">
        <v>193</v>
      </c>
      <c r="D175" s="219" t="s">
        <v>121</v>
      </c>
      <c r="E175" s="220" t="s">
        <v>194</v>
      </c>
      <c r="F175" s="221" t="s">
        <v>195</v>
      </c>
      <c r="G175" s="222" t="s">
        <v>161</v>
      </c>
      <c r="H175" s="223">
        <v>5.0999999999999996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41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125</v>
      </c>
      <c r="AT175" s="231" t="s">
        <v>121</v>
      </c>
      <c r="AU175" s="231" t="s">
        <v>85</v>
      </c>
      <c r="AY175" s="17" t="s">
        <v>119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81</v>
      </c>
      <c r="BK175" s="232">
        <f>ROUND(I175*H175,2)</f>
        <v>0</v>
      </c>
      <c r="BL175" s="17" t="s">
        <v>125</v>
      </c>
      <c r="BM175" s="231" t="s">
        <v>196</v>
      </c>
    </row>
    <row r="176" s="13" customFormat="1">
      <c r="A176" s="13"/>
      <c r="B176" s="233"/>
      <c r="C176" s="234"/>
      <c r="D176" s="235" t="s">
        <v>127</v>
      </c>
      <c r="E176" s="236" t="s">
        <v>1</v>
      </c>
      <c r="F176" s="237" t="s">
        <v>197</v>
      </c>
      <c r="G176" s="234"/>
      <c r="H176" s="238">
        <v>5.0999999999999996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127</v>
      </c>
      <c r="AU176" s="244" t="s">
        <v>85</v>
      </c>
      <c r="AV176" s="13" t="s">
        <v>85</v>
      </c>
      <c r="AW176" s="13" t="s">
        <v>32</v>
      </c>
      <c r="AX176" s="13" t="s">
        <v>76</v>
      </c>
      <c r="AY176" s="244" t="s">
        <v>119</v>
      </c>
    </row>
    <row r="177" s="14" customFormat="1">
      <c r="A177" s="14"/>
      <c r="B177" s="245"/>
      <c r="C177" s="246"/>
      <c r="D177" s="235" t="s">
        <v>127</v>
      </c>
      <c r="E177" s="247" t="s">
        <v>1</v>
      </c>
      <c r="F177" s="248" t="s">
        <v>143</v>
      </c>
      <c r="G177" s="246"/>
      <c r="H177" s="249">
        <v>5.0999999999999996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127</v>
      </c>
      <c r="AU177" s="255" t="s">
        <v>85</v>
      </c>
      <c r="AV177" s="14" t="s">
        <v>125</v>
      </c>
      <c r="AW177" s="14" t="s">
        <v>32</v>
      </c>
      <c r="AX177" s="14" t="s">
        <v>81</v>
      </c>
      <c r="AY177" s="255" t="s">
        <v>119</v>
      </c>
    </row>
    <row r="178" s="2" customFormat="1" ht="62.7" customHeight="1">
      <c r="A178" s="38"/>
      <c r="B178" s="39"/>
      <c r="C178" s="219" t="s">
        <v>198</v>
      </c>
      <c r="D178" s="219" t="s">
        <v>121</v>
      </c>
      <c r="E178" s="220" t="s">
        <v>199</v>
      </c>
      <c r="F178" s="221" t="s">
        <v>200</v>
      </c>
      <c r="G178" s="222" t="s">
        <v>161</v>
      </c>
      <c r="H178" s="223">
        <v>0.54000000000000004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41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125</v>
      </c>
      <c r="AT178" s="231" t="s">
        <v>121</v>
      </c>
      <c r="AU178" s="231" t="s">
        <v>85</v>
      </c>
      <c r="AY178" s="17" t="s">
        <v>119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81</v>
      </c>
      <c r="BK178" s="232">
        <f>ROUND(I178*H178,2)</f>
        <v>0</v>
      </c>
      <c r="BL178" s="17" t="s">
        <v>125</v>
      </c>
      <c r="BM178" s="231" t="s">
        <v>201</v>
      </c>
    </row>
    <row r="179" s="13" customFormat="1">
      <c r="A179" s="13"/>
      <c r="B179" s="233"/>
      <c r="C179" s="234"/>
      <c r="D179" s="235" t="s">
        <v>127</v>
      </c>
      <c r="E179" s="236" t="s">
        <v>1</v>
      </c>
      <c r="F179" s="237" t="s">
        <v>202</v>
      </c>
      <c r="G179" s="234"/>
      <c r="H179" s="238">
        <v>0.54000000000000004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127</v>
      </c>
      <c r="AU179" s="244" t="s">
        <v>85</v>
      </c>
      <c r="AV179" s="13" t="s">
        <v>85</v>
      </c>
      <c r="AW179" s="13" t="s">
        <v>32</v>
      </c>
      <c r="AX179" s="13" t="s">
        <v>76</v>
      </c>
      <c r="AY179" s="244" t="s">
        <v>119</v>
      </c>
    </row>
    <row r="180" s="14" customFormat="1">
      <c r="A180" s="14"/>
      <c r="B180" s="245"/>
      <c r="C180" s="246"/>
      <c r="D180" s="235" t="s">
        <v>127</v>
      </c>
      <c r="E180" s="247" t="s">
        <v>1</v>
      </c>
      <c r="F180" s="248" t="s">
        <v>143</v>
      </c>
      <c r="G180" s="246"/>
      <c r="H180" s="249">
        <v>0.54000000000000004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127</v>
      </c>
      <c r="AU180" s="255" t="s">
        <v>85</v>
      </c>
      <c r="AV180" s="14" t="s">
        <v>125</v>
      </c>
      <c r="AW180" s="14" t="s">
        <v>32</v>
      </c>
      <c r="AX180" s="14" t="s">
        <v>81</v>
      </c>
      <c r="AY180" s="255" t="s">
        <v>119</v>
      </c>
    </row>
    <row r="181" s="2" customFormat="1" ht="21.75" customHeight="1">
      <c r="A181" s="38"/>
      <c r="B181" s="39"/>
      <c r="C181" s="256" t="s">
        <v>203</v>
      </c>
      <c r="D181" s="256" t="s">
        <v>204</v>
      </c>
      <c r="E181" s="257" t="s">
        <v>205</v>
      </c>
      <c r="F181" s="258" t="s">
        <v>206</v>
      </c>
      <c r="G181" s="259" t="s">
        <v>189</v>
      </c>
      <c r="H181" s="260">
        <v>0.97199999999999998</v>
      </c>
      <c r="I181" s="261"/>
      <c r="J181" s="262">
        <f>ROUND(I181*H181,2)</f>
        <v>0</v>
      </c>
      <c r="K181" s="263"/>
      <c r="L181" s="264"/>
      <c r="M181" s="265" t="s">
        <v>1</v>
      </c>
      <c r="N181" s="266" t="s">
        <v>41</v>
      </c>
      <c r="O181" s="91"/>
      <c r="P181" s="229">
        <f>O181*H181</f>
        <v>0</v>
      </c>
      <c r="Q181" s="229">
        <v>1</v>
      </c>
      <c r="R181" s="229">
        <f>Q181*H181</f>
        <v>0.97199999999999998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170</v>
      </c>
      <c r="AT181" s="231" t="s">
        <v>204</v>
      </c>
      <c r="AU181" s="231" t="s">
        <v>85</v>
      </c>
      <c r="AY181" s="17" t="s">
        <v>119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81</v>
      </c>
      <c r="BK181" s="232">
        <f>ROUND(I181*H181,2)</f>
        <v>0</v>
      </c>
      <c r="BL181" s="17" t="s">
        <v>125</v>
      </c>
      <c r="BM181" s="231" t="s">
        <v>207</v>
      </c>
    </row>
    <row r="182" s="13" customFormat="1">
      <c r="A182" s="13"/>
      <c r="B182" s="233"/>
      <c r="C182" s="234"/>
      <c r="D182" s="235" t="s">
        <v>127</v>
      </c>
      <c r="E182" s="236" t="s">
        <v>1</v>
      </c>
      <c r="F182" s="237" t="s">
        <v>208</v>
      </c>
      <c r="G182" s="234"/>
      <c r="H182" s="238">
        <v>0.97199999999999998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127</v>
      </c>
      <c r="AU182" s="244" t="s">
        <v>85</v>
      </c>
      <c r="AV182" s="13" t="s">
        <v>85</v>
      </c>
      <c r="AW182" s="13" t="s">
        <v>32</v>
      </c>
      <c r="AX182" s="13" t="s">
        <v>76</v>
      </c>
      <c r="AY182" s="244" t="s">
        <v>119</v>
      </c>
    </row>
    <row r="183" s="14" customFormat="1">
      <c r="A183" s="14"/>
      <c r="B183" s="245"/>
      <c r="C183" s="246"/>
      <c r="D183" s="235" t="s">
        <v>127</v>
      </c>
      <c r="E183" s="247" t="s">
        <v>1</v>
      </c>
      <c r="F183" s="248" t="s">
        <v>143</v>
      </c>
      <c r="G183" s="246"/>
      <c r="H183" s="249">
        <v>0.97199999999999998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127</v>
      </c>
      <c r="AU183" s="255" t="s">
        <v>85</v>
      </c>
      <c r="AV183" s="14" t="s">
        <v>125</v>
      </c>
      <c r="AW183" s="14" t="s">
        <v>32</v>
      </c>
      <c r="AX183" s="14" t="s">
        <v>81</v>
      </c>
      <c r="AY183" s="255" t="s">
        <v>119</v>
      </c>
    </row>
    <row r="184" s="2" customFormat="1" ht="44.25" customHeight="1">
      <c r="A184" s="38"/>
      <c r="B184" s="39"/>
      <c r="C184" s="219" t="s">
        <v>8</v>
      </c>
      <c r="D184" s="219" t="s">
        <v>121</v>
      </c>
      <c r="E184" s="220" t="s">
        <v>209</v>
      </c>
      <c r="F184" s="221" t="s">
        <v>210</v>
      </c>
      <c r="G184" s="222" t="s">
        <v>124</v>
      </c>
      <c r="H184" s="223">
        <v>277.35000000000002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41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125</v>
      </c>
      <c r="AT184" s="231" t="s">
        <v>121</v>
      </c>
      <c r="AU184" s="231" t="s">
        <v>85</v>
      </c>
      <c r="AY184" s="17" t="s">
        <v>119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81</v>
      </c>
      <c r="BK184" s="232">
        <f>ROUND(I184*H184,2)</f>
        <v>0</v>
      </c>
      <c r="BL184" s="17" t="s">
        <v>125</v>
      </c>
      <c r="BM184" s="231" t="s">
        <v>211</v>
      </c>
    </row>
    <row r="185" s="13" customFormat="1">
      <c r="A185" s="13"/>
      <c r="B185" s="233"/>
      <c r="C185" s="234"/>
      <c r="D185" s="235" t="s">
        <v>127</v>
      </c>
      <c r="E185" s="236" t="s">
        <v>1</v>
      </c>
      <c r="F185" s="237" t="s">
        <v>212</v>
      </c>
      <c r="G185" s="234"/>
      <c r="H185" s="238">
        <v>277.35000000000002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127</v>
      </c>
      <c r="AU185" s="244" t="s">
        <v>85</v>
      </c>
      <c r="AV185" s="13" t="s">
        <v>85</v>
      </c>
      <c r="AW185" s="13" t="s">
        <v>32</v>
      </c>
      <c r="AX185" s="13" t="s">
        <v>76</v>
      </c>
      <c r="AY185" s="244" t="s">
        <v>119</v>
      </c>
    </row>
    <row r="186" s="2" customFormat="1" ht="37.8" customHeight="1">
      <c r="A186" s="38"/>
      <c r="B186" s="39"/>
      <c r="C186" s="219" t="s">
        <v>213</v>
      </c>
      <c r="D186" s="219" t="s">
        <v>121</v>
      </c>
      <c r="E186" s="220" t="s">
        <v>214</v>
      </c>
      <c r="F186" s="221" t="s">
        <v>215</v>
      </c>
      <c r="G186" s="222" t="s">
        <v>124</v>
      </c>
      <c r="H186" s="223">
        <v>277.35000000000002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41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125</v>
      </c>
      <c r="AT186" s="231" t="s">
        <v>121</v>
      </c>
      <c r="AU186" s="231" t="s">
        <v>85</v>
      </c>
      <c r="AY186" s="17" t="s">
        <v>119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81</v>
      </c>
      <c r="BK186" s="232">
        <f>ROUND(I186*H186,2)</f>
        <v>0</v>
      </c>
      <c r="BL186" s="17" t="s">
        <v>125</v>
      </c>
      <c r="BM186" s="231" t="s">
        <v>216</v>
      </c>
    </row>
    <row r="187" s="13" customFormat="1">
      <c r="A187" s="13"/>
      <c r="B187" s="233"/>
      <c r="C187" s="234"/>
      <c r="D187" s="235" t="s">
        <v>127</v>
      </c>
      <c r="E187" s="236" t="s">
        <v>1</v>
      </c>
      <c r="F187" s="237" t="s">
        <v>217</v>
      </c>
      <c r="G187" s="234"/>
      <c r="H187" s="238">
        <v>277.35000000000002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127</v>
      </c>
      <c r="AU187" s="244" t="s">
        <v>85</v>
      </c>
      <c r="AV187" s="13" t="s">
        <v>85</v>
      </c>
      <c r="AW187" s="13" t="s">
        <v>32</v>
      </c>
      <c r="AX187" s="13" t="s">
        <v>76</v>
      </c>
      <c r="AY187" s="244" t="s">
        <v>119</v>
      </c>
    </row>
    <row r="188" s="2" customFormat="1" ht="16.5" customHeight="1">
      <c r="A188" s="38"/>
      <c r="B188" s="39"/>
      <c r="C188" s="256" t="s">
        <v>218</v>
      </c>
      <c r="D188" s="256" t="s">
        <v>204</v>
      </c>
      <c r="E188" s="257" t="s">
        <v>219</v>
      </c>
      <c r="F188" s="258" t="s">
        <v>220</v>
      </c>
      <c r="G188" s="259" t="s">
        <v>221</v>
      </c>
      <c r="H188" s="260">
        <v>4.1600000000000001</v>
      </c>
      <c r="I188" s="261"/>
      <c r="J188" s="262">
        <f>ROUND(I188*H188,2)</f>
        <v>0</v>
      </c>
      <c r="K188" s="263"/>
      <c r="L188" s="264"/>
      <c r="M188" s="265" t="s">
        <v>1</v>
      </c>
      <c r="N188" s="266" t="s">
        <v>41</v>
      </c>
      <c r="O188" s="91"/>
      <c r="P188" s="229">
        <f>O188*H188</f>
        <v>0</v>
      </c>
      <c r="Q188" s="229">
        <v>0.001</v>
      </c>
      <c r="R188" s="229">
        <f>Q188*H188</f>
        <v>0.0041600000000000005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170</v>
      </c>
      <c r="AT188" s="231" t="s">
        <v>204</v>
      </c>
      <c r="AU188" s="231" t="s">
        <v>85</v>
      </c>
      <c r="AY188" s="17" t="s">
        <v>119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81</v>
      </c>
      <c r="BK188" s="232">
        <f>ROUND(I188*H188,2)</f>
        <v>0</v>
      </c>
      <c r="BL188" s="17" t="s">
        <v>125</v>
      </c>
      <c r="BM188" s="231" t="s">
        <v>222</v>
      </c>
    </row>
    <row r="189" s="13" customFormat="1">
      <c r="A189" s="13"/>
      <c r="B189" s="233"/>
      <c r="C189" s="234"/>
      <c r="D189" s="235" t="s">
        <v>127</v>
      </c>
      <c r="E189" s="236" t="s">
        <v>1</v>
      </c>
      <c r="F189" s="237" t="s">
        <v>223</v>
      </c>
      <c r="G189" s="234"/>
      <c r="H189" s="238">
        <v>4.1600000000000001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127</v>
      </c>
      <c r="AU189" s="244" t="s">
        <v>85</v>
      </c>
      <c r="AV189" s="13" t="s">
        <v>85</v>
      </c>
      <c r="AW189" s="13" t="s">
        <v>32</v>
      </c>
      <c r="AX189" s="13" t="s">
        <v>76</v>
      </c>
      <c r="AY189" s="244" t="s">
        <v>119</v>
      </c>
    </row>
    <row r="190" s="2" customFormat="1" ht="33" customHeight="1">
      <c r="A190" s="38"/>
      <c r="B190" s="39"/>
      <c r="C190" s="219" t="s">
        <v>224</v>
      </c>
      <c r="D190" s="219" t="s">
        <v>121</v>
      </c>
      <c r="E190" s="220" t="s">
        <v>225</v>
      </c>
      <c r="F190" s="221" t="s">
        <v>226</v>
      </c>
      <c r="G190" s="222" t="s">
        <v>124</v>
      </c>
      <c r="H190" s="223">
        <v>193.59999999999999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41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125</v>
      </c>
      <c r="AT190" s="231" t="s">
        <v>121</v>
      </c>
      <c r="AU190" s="231" t="s">
        <v>85</v>
      </c>
      <c r="AY190" s="17" t="s">
        <v>119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81</v>
      </c>
      <c r="BK190" s="232">
        <f>ROUND(I190*H190,2)</f>
        <v>0</v>
      </c>
      <c r="BL190" s="17" t="s">
        <v>125</v>
      </c>
      <c r="BM190" s="231" t="s">
        <v>227</v>
      </c>
    </row>
    <row r="191" s="13" customFormat="1">
      <c r="A191" s="13"/>
      <c r="B191" s="233"/>
      <c r="C191" s="234"/>
      <c r="D191" s="235" t="s">
        <v>127</v>
      </c>
      <c r="E191" s="236" t="s">
        <v>1</v>
      </c>
      <c r="F191" s="237" t="s">
        <v>128</v>
      </c>
      <c r="G191" s="234"/>
      <c r="H191" s="238">
        <v>193.59999999999999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127</v>
      </c>
      <c r="AU191" s="244" t="s">
        <v>85</v>
      </c>
      <c r="AV191" s="13" t="s">
        <v>85</v>
      </c>
      <c r="AW191" s="13" t="s">
        <v>32</v>
      </c>
      <c r="AX191" s="13" t="s">
        <v>76</v>
      </c>
      <c r="AY191" s="244" t="s">
        <v>119</v>
      </c>
    </row>
    <row r="192" s="14" customFormat="1">
      <c r="A192" s="14"/>
      <c r="B192" s="245"/>
      <c r="C192" s="246"/>
      <c r="D192" s="235" t="s">
        <v>127</v>
      </c>
      <c r="E192" s="247" t="s">
        <v>1</v>
      </c>
      <c r="F192" s="248" t="s">
        <v>143</v>
      </c>
      <c r="G192" s="246"/>
      <c r="H192" s="249">
        <v>193.59999999999999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127</v>
      </c>
      <c r="AU192" s="255" t="s">
        <v>85</v>
      </c>
      <c r="AV192" s="14" t="s">
        <v>125</v>
      </c>
      <c r="AW192" s="14" t="s">
        <v>4</v>
      </c>
      <c r="AX192" s="14" t="s">
        <v>81</v>
      </c>
      <c r="AY192" s="255" t="s">
        <v>119</v>
      </c>
    </row>
    <row r="193" s="12" customFormat="1" ht="22.8" customHeight="1">
      <c r="A193" s="12"/>
      <c r="B193" s="203"/>
      <c r="C193" s="204"/>
      <c r="D193" s="205" t="s">
        <v>75</v>
      </c>
      <c r="E193" s="217" t="s">
        <v>125</v>
      </c>
      <c r="F193" s="217" t="s">
        <v>228</v>
      </c>
      <c r="G193" s="204"/>
      <c r="H193" s="204"/>
      <c r="I193" s="207"/>
      <c r="J193" s="218">
        <f>BK193</f>
        <v>0</v>
      </c>
      <c r="K193" s="204"/>
      <c r="L193" s="209"/>
      <c r="M193" s="210"/>
      <c r="N193" s="211"/>
      <c r="O193" s="211"/>
      <c r="P193" s="212">
        <f>SUM(P194:P195)</f>
        <v>0</v>
      </c>
      <c r="Q193" s="211"/>
      <c r="R193" s="212">
        <f>SUM(R194:R195)</f>
        <v>0.20440800000000001</v>
      </c>
      <c r="S193" s="211"/>
      <c r="T193" s="213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81</v>
      </c>
      <c r="AT193" s="215" t="s">
        <v>75</v>
      </c>
      <c r="AU193" s="215" t="s">
        <v>81</v>
      </c>
      <c r="AY193" s="214" t="s">
        <v>119</v>
      </c>
      <c r="BK193" s="216">
        <f>SUM(BK194:BK195)</f>
        <v>0</v>
      </c>
    </row>
    <row r="194" s="2" customFormat="1" ht="24.15" customHeight="1">
      <c r="A194" s="38"/>
      <c r="B194" s="39"/>
      <c r="C194" s="219" t="s">
        <v>229</v>
      </c>
      <c r="D194" s="219" t="s">
        <v>121</v>
      </c>
      <c r="E194" s="220" t="s">
        <v>230</v>
      </c>
      <c r="F194" s="221" t="s">
        <v>231</v>
      </c>
      <c r="G194" s="222" t="s">
        <v>161</v>
      </c>
      <c r="H194" s="223">
        <v>0.12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41</v>
      </c>
      <c r="O194" s="91"/>
      <c r="P194" s="229">
        <f>O194*H194</f>
        <v>0</v>
      </c>
      <c r="Q194" s="229">
        <v>1.7034</v>
      </c>
      <c r="R194" s="229">
        <f>Q194*H194</f>
        <v>0.20440800000000001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125</v>
      </c>
      <c r="AT194" s="231" t="s">
        <v>121</v>
      </c>
      <c r="AU194" s="231" t="s">
        <v>85</v>
      </c>
      <c r="AY194" s="17" t="s">
        <v>119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81</v>
      </c>
      <c r="BK194" s="232">
        <f>ROUND(I194*H194,2)</f>
        <v>0</v>
      </c>
      <c r="BL194" s="17" t="s">
        <v>125</v>
      </c>
      <c r="BM194" s="231" t="s">
        <v>232</v>
      </c>
    </row>
    <row r="195" s="13" customFormat="1">
      <c r="A195" s="13"/>
      <c r="B195" s="233"/>
      <c r="C195" s="234"/>
      <c r="D195" s="235" t="s">
        <v>127</v>
      </c>
      <c r="E195" s="236" t="s">
        <v>1</v>
      </c>
      <c r="F195" s="237" t="s">
        <v>233</v>
      </c>
      <c r="G195" s="234"/>
      <c r="H195" s="238">
        <v>0.12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127</v>
      </c>
      <c r="AU195" s="244" t="s">
        <v>85</v>
      </c>
      <c r="AV195" s="13" t="s">
        <v>85</v>
      </c>
      <c r="AW195" s="13" t="s">
        <v>32</v>
      </c>
      <c r="AX195" s="13" t="s">
        <v>76</v>
      </c>
      <c r="AY195" s="244" t="s">
        <v>119</v>
      </c>
    </row>
    <row r="196" s="12" customFormat="1" ht="22.8" customHeight="1">
      <c r="A196" s="12"/>
      <c r="B196" s="203"/>
      <c r="C196" s="204"/>
      <c r="D196" s="205" t="s">
        <v>75</v>
      </c>
      <c r="E196" s="217" t="s">
        <v>154</v>
      </c>
      <c r="F196" s="217" t="s">
        <v>234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SUM(P197:P234)</f>
        <v>0</v>
      </c>
      <c r="Q196" s="211"/>
      <c r="R196" s="212">
        <f>SUM(R197:R234)</f>
        <v>424.59507299999996</v>
      </c>
      <c r="S196" s="211"/>
      <c r="T196" s="213">
        <f>SUM(T197:T234)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81</v>
      </c>
      <c r="AT196" s="215" t="s">
        <v>75</v>
      </c>
      <c r="AU196" s="215" t="s">
        <v>81</v>
      </c>
      <c r="AY196" s="214" t="s">
        <v>119</v>
      </c>
      <c r="BK196" s="216">
        <f>SUM(BK197:BK234)</f>
        <v>0</v>
      </c>
    </row>
    <row r="197" s="2" customFormat="1" ht="24.15" customHeight="1">
      <c r="A197" s="38"/>
      <c r="B197" s="39"/>
      <c r="C197" s="219" t="s">
        <v>235</v>
      </c>
      <c r="D197" s="219" t="s">
        <v>121</v>
      </c>
      <c r="E197" s="220" t="s">
        <v>236</v>
      </c>
      <c r="F197" s="221" t="s">
        <v>237</v>
      </c>
      <c r="G197" s="222" t="s">
        <v>124</v>
      </c>
      <c r="H197" s="223">
        <v>193.59999999999999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41</v>
      </c>
      <c r="O197" s="91"/>
      <c r="P197" s="229">
        <f>O197*H197</f>
        <v>0</v>
      </c>
      <c r="Q197" s="229">
        <v>0.34499999999999997</v>
      </c>
      <c r="R197" s="229">
        <f>Q197*H197</f>
        <v>66.791999999999987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125</v>
      </c>
      <c r="AT197" s="231" t="s">
        <v>121</v>
      </c>
      <c r="AU197" s="231" t="s">
        <v>85</v>
      </c>
      <c r="AY197" s="17" t="s">
        <v>119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81</v>
      </c>
      <c r="BK197" s="232">
        <f>ROUND(I197*H197,2)</f>
        <v>0</v>
      </c>
      <c r="BL197" s="17" t="s">
        <v>125</v>
      </c>
      <c r="BM197" s="231" t="s">
        <v>238</v>
      </c>
    </row>
    <row r="198" s="13" customFormat="1">
      <c r="A198" s="13"/>
      <c r="B198" s="233"/>
      <c r="C198" s="234"/>
      <c r="D198" s="235" t="s">
        <v>127</v>
      </c>
      <c r="E198" s="236" t="s">
        <v>1</v>
      </c>
      <c r="F198" s="237" t="s">
        <v>128</v>
      </c>
      <c r="G198" s="234"/>
      <c r="H198" s="238">
        <v>193.59999999999999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127</v>
      </c>
      <c r="AU198" s="244" t="s">
        <v>85</v>
      </c>
      <c r="AV198" s="13" t="s">
        <v>85</v>
      </c>
      <c r="AW198" s="13" t="s">
        <v>32</v>
      </c>
      <c r="AX198" s="13" t="s">
        <v>76</v>
      </c>
      <c r="AY198" s="244" t="s">
        <v>119</v>
      </c>
    </row>
    <row r="199" s="2" customFormat="1" ht="24.15" customHeight="1">
      <c r="A199" s="38"/>
      <c r="B199" s="39"/>
      <c r="C199" s="219" t="s">
        <v>7</v>
      </c>
      <c r="D199" s="219" t="s">
        <v>121</v>
      </c>
      <c r="E199" s="220" t="s">
        <v>239</v>
      </c>
      <c r="F199" s="221" t="s">
        <v>237</v>
      </c>
      <c r="G199" s="222" t="s">
        <v>124</v>
      </c>
      <c r="H199" s="223">
        <v>193.59999999999999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41</v>
      </c>
      <c r="O199" s="91"/>
      <c r="P199" s="229">
        <f>O199*H199</f>
        <v>0</v>
      </c>
      <c r="Q199" s="229">
        <v>0.27994000000000002</v>
      </c>
      <c r="R199" s="229">
        <f>Q199*H199</f>
        <v>54.196384000000002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125</v>
      </c>
      <c r="AT199" s="231" t="s">
        <v>121</v>
      </c>
      <c r="AU199" s="231" t="s">
        <v>85</v>
      </c>
      <c r="AY199" s="17" t="s">
        <v>119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81</v>
      </c>
      <c r="BK199" s="232">
        <f>ROUND(I199*H199,2)</f>
        <v>0</v>
      </c>
      <c r="BL199" s="17" t="s">
        <v>125</v>
      </c>
      <c r="BM199" s="231" t="s">
        <v>240</v>
      </c>
    </row>
    <row r="200" s="13" customFormat="1">
      <c r="A200" s="13"/>
      <c r="B200" s="233"/>
      <c r="C200" s="234"/>
      <c r="D200" s="235" t="s">
        <v>127</v>
      </c>
      <c r="E200" s="236" t="s">
        <v>1</v>
      </c>
      <c r="F200" s="237" t="s">
        <v>128</v>
      </c>
      <c r="G200" s="234"/>
      <c r="H200" s="238">
        <v>193.59999999999999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127</v>
      </c>
      <c r="AU200" s="244" t="s">
        <v>85</v>
      </c>
      <c r="AV200" s="13" t="s">
        <v>85</v>
      </c>
      <c r="AW200" s="13" t="s">
        <v>32</v>
      </c>
      <c r="AX200" s="13" t="s">
        <v>76</v>
      </c>
      <c r="AY200" s="244" t="s">
        <v>119</v>
      </c>
    </row>
    <row r="201" s="2" customFormat="1" ht="49.05" customHeight="1">
      <c r="A201" s="38"/>
      <c r="B201" s="39"/>
      <c r="C201" s="219" t="s">
        <v>241</v>
      </c>
      <c r="D201" s="219" t="s">
        <v>121</v>
      </c>
      <c r="E201" s="220" t="s">
        <v>242</v>
      </c>
      <c r="F201" s="221" t="s">
        <v>243</v>
      </c>
      <c r="G201" s="222" t="s">
        <v>124</v>
      </c>
      <c r="H201" s="223">
        <v>1359.4000000000001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41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125</v>
      </c>
      <c r="AT201" s="231" t="s">
        <v>121</v>
      </c>
      <c r="AU201" s="231" t="s">
        <v>85</v>
      </c>
      <c r="AY201" s="17" t="s">
        <v>119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81</v>
      </c>
      <c r="BK201" s="232">
        <f>ROUND(I201*H201,2)</f>
        <v>0</v>
      </c>
      <c r="BL201" s="17" t="s">
        <v>125</v>
      </c>
      <c r="BM201" s="231" t="s">
        <v>244</v>
      </c>
    </row>
    <row r="202" s="15" customFormat="1">
      <c r="A202" s="15"/>
      <c r="B202" s="267"/>
      <c r="C202" s="268"/>
      <c r="D202" s="235" t="s">
        <v>127</v>
      </c>
      <c r="E202" s="269" t="s">
        <v>1</v>
      </c>
      <c r="F202" s="270" t="s">
        <v>245</v>
      </c>
      <c r="G202" s="268"/>
      <c r="H202" s="269" t="s">
        <v>1</v>
      </c>
      <c r="I202" s="271"/>
      <c r="J202" s="268"/>
      <c r="K202" s="268"/>
      <c r="L202" s="272"/>
      <c r="M202" s="273"/>
      <c r="N202" s="274"/>
      <c r="O202" s="274"/>
      <c r="P202" s="274"/>
      <c r="Q202" s="274"/>
      <c r="R202" s="274"/>
      <c r="S202" s="274"/>
      <c r="T202" s="27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6" t="s">
        <v>127</v>
      </c>
      <c r="AU202" s="276" t="s">
        <v>85</v>
      </c>
      <c r="AV202" s="15" t="s">
        <v>81</v>
      </c>
      <c r="AW202" s="15" t="s">
        <v>32</v>
      </c>
      <c r="AX202" s="15" t="s">
        <v>76</v>
      </c>
      <c r="AY202" s="276" t="s">
        <v>119</v>
      </c>
    </row>
    <row r="203" s="13" customFormat="1">
      <c r="A203" s="13"/>
      <c r="B203" s="233"/>
      <c r="C203" s="234"/>
      <c r="D203" s="235" t="s">
        <v>127</v>
      </c>
      <c r="E203" s="236" t="s">
        <v>1</v>
      </c>
      <c r="F203" s="237" t="s">
        <v>136</v>
      </c>
      <c r="G203" s="234"/>
      <c r="H203" s="238">
        <v>968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127</v>
      </c>
      <c r="AU203" s="244" t="s">
        <v>85</v>
      </c>
      <c r="AV203" s="13" t="s">
        <v>85</v>
      </c>
      <c r="AW203" s="13" t="s">
        <v>32</v>
      </c>
      <c r="AX203" s="13" t="s">
        <v>76</v>
      </c>
      <c r="AY203" s="244" t="s">
        <v>119</v>
      </c>
    </row>
    <row r="204" s="13" customFormat="1">
      <c r="A204" s="13"/>
      <c r="B204" s="233"/>
      <c r="C204" s="234"/>
      <c r="D204" s="235" t="s">
        <v>127</v>
      </c>
      <c r="E204" s="236" t="s">
        <v>1</v>
      </c>
      <c r="F204" s="237" t="s">
        <v>138</v>
      </c>
      <c r="G204" s="234"/>
      <c r="H204" s="238">
        <v>938.10000000000002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127</v>
      </c>
      <c r="AU204" s="244" t="s">
        <v>85</v>
      </c>
      <c r="AV204" s="13" t="s">
        <v>85</v>
      </c>
      <c r="AW204" s="13" t="s">
        <v>32</v>
      </c>
      <c r="AX204" s="13" t="s">
        <v>76</v>
      </c>
      <c r="AY204" s="244" t="s">
        <v>119</v>
      </c>
    </row>
    <row r="205" s="13" customFormat="1">
      <c r="A205" s="13"/>
      <c r="B205" s="233"/>
      <c r="C205" s="234"/>
      <c r="D205" s="235" t="s">
        <v>127</v>
      </c>
      <c r="E205" s="236" t="s">
        <v>1</v>
      </c>
      <c r="F205" s="237" t="s">
        <v>246</v>
      </c>
      <c r="G205" s="234"/>
      <c r="H205" s="238">
        <v>-353.10000000000002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127</v>
      </c>
      <c r="AU205" s="244" t="s">
        <v>85</v>
      </c>
      <c r="AV205" s="13" t="s">
        <v>85</v>
      </c>
      <c r="AW205" s="13" t="s">
        <v>32</v>
      </c>
      <c r="AX205" s="13" t="s">
        <v>76</v>
      </c>
      <c r="AY205" s="244" t="s">
        <v>119</v>
      </c>
    </row>
    <row r="206" s="13" customFormat="1">
      <c r="A206" s="13"/>
      <c r="B206" s="233"/>
      <c r="C206" s="234"/>
      <c r="D206" s="235" t="s">
        <v>127</v>
      </c>
      <c r="E206" s="236" t="s">
        <v>1</v>
      </c>
      <c r="F206" s="237" t="s">
        <v>247</v>
      </c>
      <c r="G206" s="234"/>
      <c r="H206" s="238">
        <v>-193.59999999999999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127</v>
      </c>
      <c r="AU206" s="244" t="s">
        <v>85</v>
      </c>
      <c r="AV206" s="13" t="s">
        <v>85</v>
      </c>
      <c r="AW206" s="13" t="s">
        <v>32</v>
      </c>
      <c r="AX206" s="13" t="s">
        <v>76</v>
      </c>
      <c r="AY206" s="244" t="s">
        <v>119</v>
      </c>
    </row>
    <row r="207" s="2" customFormat="1" ht="49.05" customHeight="1">
      <c r="A207" s="38"/>
      <c r="B207" s="39"/>
      <c r="C207" s="219" t="s">
        <v>248</v>
      </c>
      <c r="D207" s="219" t="s">
        <v>121</v>
      </c>
      <c r="E207" s="220" t="s">
        <v>249</v>
      </c>
      <c r="F207" s="221" t="s">
        <v>250</v>
      </c>
      <c r="G207" s="222" t="s">
        <v>124</v>
      </c>
      <c r="H207" s="223">
        <v>193.59999999999999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41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125</v>
      </c>
      <c r="AT207" s="231" t="s">
        <v>121</v>
      </c>
      <c r="AU207" s="231" t="s">
        <v>85</v>
      </c>
      <c r="AY207" s="17" t="s">
        <v>119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81</v>
      </c>
      <c r="BK207" s="232">
        <f>ROUND(I207*H207,2)</f>
        <v>0</v>
      </c>
      <c r="BL207" s="17" t="s">
        <v>125</v>
      </c>
      <c r="BM207" s="231" t="s">
        <v>251</v>
      </c>
    </row>
    <row r="208" s="13" customFormat="1">
      <c r="A208" s="13"/>
      <c r="B208" s="233"/>
      <c r="C208" s="234"/>
      <c r="D208" s="235" t="s">
        <v>127</v>
      </c>
      <c r="E208" s="236" t="s">
        <v>1</v>
      </c>
      <c r="F208" s="237" t="s">
        <v>128</v>
      </c>
      <c r="G208" s="234"/>
      <c r="H208" s="238">
        <v>193.59999999999999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127</v>
      </c>
      <c r="AU208" s="244" t="s">
        <v>85</v>
      </c>
      <c r="AV208" s="13" t="s">
        <v>85</v>
      </c>
      <c r="AW208" s="13" t="s">
        <v>32</v>
      </c>
      <c r="AX208" s="13" t="s">
        <v>76</v>
      </c>
      <c r="AY208" s="244" t="s">
        <v>119</v>
      </c>
    </row>
    <row r="209" s="2" customFormat="1" ht="24.15" customHeight="1">
      <c r="A209" s="38"/>
      <c r="B209" s="39"/>
      <c r="C209" s="219" t="s">
        <v>252</v>
      </c>
      <c r="D209" s="219" t="s">
        <v>121</v>
      </c>
      <c r="E209" s="220" t="s">
        <v>253</v>
      </c>
      <c r="F209" s="221" t="s">
        <v>254</v>
      </c>
      <c r="G209" s="222" t="s">
        <v>124</v>
      </c>
      <c r="H209" s="223">
        <v>1553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41</v>
      </c>
      <c r="O209" s="91"/>
      <c r="P209" s="229">
        <f>O209*H209</f>
        <v>0</v>
      </c>
      <c r="Q209" s="229">
        <v>0.0056100000000000004</v>
      </c>
      <c r="R209" s="229">
        <f>Q209*H209</f>
        <v>8.7123300000000015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125</v>
      </c>
      <c r="AT209" s="231" t="s">
        <v>121</v>
      </c>
      <c r="AU209" s="231" t="s">
        <v>85</v>
      </c>
      <c r="AY209" s="17" t="s">
        <v>119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81</v>
      </c>
      <c r="BK209" s="232">
        <f>ROUND(I209*H209,2)</f>
        <v>0</v>
      </c>
      <c r="BL209" s="17" t="s">
        <v>125</v>
      </c>
      <c r="BM209" s="231" t="s">
        <v>255</v>
      </c>
    </row>
    <row r="210" s="13" customFormat="1">
      <c r="A210" s="13"/>
      <c r="B210" s="233"/>
      <c r="C210" s="234"/>
      <c r="D210" s="235" t="s">
        <v>127</v>
      </c>
      <c r="E210" s="236" t="s">
        <v>1</v>
      </c>
      <c r="F210" s="237" t="s">
        <v>136</v>
      </c>
      <c r="G210" s="234"/>
      <c r="H210" s="238">
        <v>968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127</v>
      </c>
      <c r="AU210" s="244" t="s">
        <v>85</v>
      </c>
      <c r="AV210" s="13" t="s">
        <v>85</v>
      </c>
      <c r="AW210" s="13" t="s">
        <v>32</v>
      </c>
      <c r="AX210" s="13" t="s">
        <v>76</v>
      </c>
      <c r="AY210" s="244" t="s">
        <v>119</v>
      </c>
    </row>
    <row r="211" s="13" customFormat="1">
      <c r="A211" s="13"/>
      <c r="B211" s="233"/>
      <c r="C211" s="234"/>
      <c r="D211" s="235" t="s">
        <v>127</v>
      </c>
      <c r="E211" s="236" t="s">
        <v>1</v>
      </c>
      <c r="F211" s="237" t="s">
        <v>138</v>
      </c>
      <c r="G211" s="234"/>
      <c r="H211" s="238">
        <v>938.10000000000002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127</v>
      </c>
      <c r="AU211" s="244" t="s">
        <v>85</v>
      </c>
      <c r="AV211" s="13" t="s">
        <v>85</v>
      </c>
      <c r="AW211" s="13" t="s">
        <v>32</v>
      </c>
      <c r="AX211" s="13" t="s">
        <v>76</v>
      </c>
      <c r="AY211" s="244" t="s">
        <v>119</v>
      </c>
    </row>
    <row r="212" s="13" customFormat="1">
      <c r="A212" s="13"/>
      <c r="B212" s="233"/>
      <c r="C212" s="234"/>
      <c r="D212" s="235" t="s">
        <v>127</v>
      </c>
      <c r="E212" s="236" t="s">
        <v>1</v>
      </c>
      <c r="F212" s="237" t="s">
        <v>246</v>
      </c>
      <c r="G212" s="234"/>
      <c r="H212" s="238">
        <v>-353.10000000000002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127</v>
      </c>
      <c r="AU212" s="244" t="s">
        <v>85</v>
      </c>
      <c r="AV212" s="13" t="s">
        <v>85</v>
      </c>
      <c r="AW212" s="13" t="s">
        <v>32</v>
      </c>
      <c r="AX212" s="13" t="s">
        <v>76</v>
      </c>
      <c r="AY212" s="244" t="s">
        <v>119</v>
      </c>
    </row>
    <row r="213" s="2" customFormat="1" ht="33" customHeight="1">
      <c r="A213" s="38"/>
      <c r="B213" s="39"/>
      <c r="C213" s="219" t="s">
        <v>256</v>
      </c>
      <c r="D213" s="219" t="s">
        <v>121</v>
      </c>
      <c r="E213" s="220" t="s">
        <v>257</v>
      </c>
      <c r="F213" s="221" t="s">
        <v>258</v>
      </c>
      <c r="G213" s="222" t="s">
        <v>124</v>
      </c>
      <c r="H213" s="223">
        <v>1553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41</v>
      </c>
      <c r="O213" s="91"/>
      <c r="P213" s="229">
        <f>O213*H213</f>
        <v>0</v>
      </c>
      <c r="Q213" s="229">
        <v>0.00060999999999999997</v>
      </c>
      <c r="R213" s="229">
        <f>Q213*H213</f>
        <v>0.94733000000000001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125</v>
      </c>
      <c r="AT213" s="231" t="s">
        <v>121</v>
      </c>
      <c r="AU213" s="231" t="s">
        <v>85</v>
      </c>
      <c r="AY213" s="17" t="s">
        <v>119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81</v>
      </c>
      <c r="BK213" s="232">
        <f>ROUND(I213*H213,2)</f>
        <v>0</v>
      </c>
      <c r="BL213" s="17" t="s">
        <v>125</v>
      </c>
      <c r="BM213" s="231" t="s">
        <v>259</v>
      </c>
    </row>
    <row r="214" s="13" customFormat="1">
      <c r="A214" s="13"/>
      <c r="B214" s="233"/>
      <c r="C214" s="234"/>
      <c r="D214" s="235" t="s">
        <v>127</v>
      </c>
      <c r="E214" s="236" t="s">
        <v>1</v>
      </c>
      <c r="F214" s="237" t="s">
        <v>136</v>
      </c>
      <c r="G214" s="234"/>
      <c r="H214" s="238">
        <v>968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127</v>
      </c>
      <c r="AU214" s="244" t="s">
        <v>85</v>
      </c>
      <c r="AV214" s="13" t="s">
        <v>85</v>
      </c>
      <c r="AW214" s="13" t="s">
        <v>32</v>
      </c>
      <c r="AX214" s="13" t="s">
        <v>76</v>
      </c>
      <c r="AY214" s="244" t="s">
        <v>119</v>
      </c>
    </row>
    <row r="215" s="13" customFormat="1">
      <c r="A215" s="13"/>
      <c r="B215" s="233"/>
      <c r="C215" s="234"/>
      <c r="D215" s="235" t="s">
        <v>127</v>
      </c>
      <c r="E215" s="236" t="s">
        <v>1</v>
      </c>
      <c r="F215" s="237" t="s">
        <v>138</v>
      </c>
      <c r="G215" s="234"/>
      <c r="H215" s="238">
        <v>938.10000000000002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127</v>
      </c>
      <c r="AU215" s="244" t="s">
        <v>85</v>
      </c>
      <c r="AV215" s="13" t="s">
        <v>85</v>
      </c>
      <c r="AW215" s="13" t="s">
        <v>32</v>
      </c>
      <c r="AX215" s="13" t="s">
        <v>76</v>
      </c>
      <c r="AY215" s="244" t="s">
        <v>119</v>
      </c>
    </row>
    <row r="216" s="13" customFormat="1">
      <c r="A216" s="13"/>
      <c r="B216" s="233"/>
      <c r="C216" s="234"/>
      <c r="D216" s="235" t="s">
        <v>127</v>
      </c>
      <c r="E216" s="236" t="s">
        <v>1</v>
      </c>
      <c r="F216" s="237" t="s">
        <v>246</v>
      </c>
      <c r="G216" s="234"/>
      <c r="H216" s="238">
        <v>-353.10000000000002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127</v>
      </c>
      <c r="AU216" s="244" t="s">
        <v>85</v>
      </c>
      <c r="AV216" s="13" t="s">
        <v>85</v>
      </c>
      <c r="AW216" s="13" t="s">
        <v>32</v>
      </c>
      <c r="AX216" s="13" t="s">
        <v>76</v>
      </c>
      <c r="AY216" s="244" t="s">
        <v>119</v>
      </c>
    </row>
    <row r="217" s="2" customFormat="1" ht="44.25" customHeight="1">
      <c r="A217" s="38"/>
      <c r="B217" s="39"/>
      <c r="C217" s="219" t="s">
        <v>260</v>
      </c>
      <c r="D217" s="219" t="s">
        <v>121</v>
      </c>
      <c r="E217" s="220" t="s">
        <v>261</v>
      </c>
      <c r="F217" s="221" t="s">
        <v>262</v>
      </c>
      <c r="G217" s="222" t="s">
        <v>124</v>
      </c>
      <c r="H217" s="223">
        <v>1553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41</v>
      </c>
      <c r="O217" s="91"/>
      <c r="P217" s="229">
        <f>O217*H217</f>
        <v>0</v>
      </c>
      <c r="Q217" s="229">
        <v>0.10373</v>
      </c>
      <c r="R217" s="229">
        <f>Q217*H217</f>
        <v>161.09269000000001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125</v>
      </c>
      <c r="AT217" s="231" t="s">
        <v>121</v>
      </c>
      <c r="AU217" s="231" t="s">
        <v>85</v>
      </c>
      <c r="AY217" s="17" t="s">
        <v>119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81</v>
      </c>
      <c r="BK217" s="232">
        <f>ROUND(I217*H217,2)</f>
        <v>0</v>
      </c>
      <c r="BL217" s="17" t="s">
        <v>125</v>
      </c>
      <c r="BM217" s="231" t="s">
        <v>263</v>
      </c>
    </row>
    <row r="218" s="13" customFormat="1">
      <c r="A218" s="13"/>
      <c r="B218" s="233"/>
      <c r="C218" s="234"/>
      <c r="D218" s="235" t="s">
        <v>127</v>
      </c>
      <c r="E218" s="236" t="s">
        <v>1</v>
      </c>
      <c r="F218" s="237" t="s">
        <v>136</v>
      </c>
      <c r="G218" s="234"/>
      <c r="H218" s="238">
        <v>968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127</v>
      </c>
      <c r="AU218" s="244" t="s">
        <v>85</v>
      </c>
      <c r="AV218" s="13" t="s">
        <v>85</v>
      </c>
      <c r="AW218" s="13" t="s">
        <v>32</v>
      </c>
      <c r="AX218" s="13" t="s">
        <v>76</v>
      </c>
      <c r="AY218" s="244" t="s">
        <v>119</v>
      </c>
    </row>
    <row r="219" s="13" customFormat="1">
      <c r="A219" s="13"/>
      <c r="B219" s="233"/>
      <c r="C219" s="234"/>
      <c r="D219" s="235" t="s">
        <v>127</v>
      </c>
      <c r="E219" s="236" t="s">
        <v>1</v>
      </c>
      <c r="F219" s="237" t="s">
        <v>138</v>
      </c>
      <c r="G219" s="234"/>
      <c r="H219" s="238">
        <v>938.10000000000002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127</v>
      </c>
      <c r="AU219" s="244" t="s">
        <v>85</v>
      </c>
      <c r="AV219" s="13" t="s">
        <v>85</v>
      </c>
      <c r="AW219" s="13" t="s">
        <v>32</v>
      </c>
      <c r="AX219" s="13" t="s">
        <v>76</v>
      </c>
      <c r="AY219" s="244" t="s">
        <v>119</v>
      </c>
    </row>
    <row r="220" s="13" customFormat="1">
      <c r="A220" s="13"/>
      <c r="B220" s="233"/>
      <c r="C220" s="234"/>
      <c r="D220" s="235" t="s">
        <v>127</v>
      </c>
      <c r="E220" s="236" t="s">
        <v>1</v>
      </c>
      <c r="F220" s="237" t="s">
        <v>246</v>
      </c>
      <c r="G220" s="234"/>
      <c r="H220" s="238">
        <v>-353.10000000000002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127</v>
      </c>
      <c r="AU220" s="244" t="s">
        <v>85</v>
      </c>
      <c r="AV220" s="13" t="s">
        <v>85</v>
      </c>
      <c r="AW220" s="13" t="s">
        <v>32</v>
      </c>
      <c r="AX220" s="13" t="s">
        <v>76</v>
      </c>
      <c r="AY220" s="244" t="s">
        <v>119</v>
      </c>
    </row>
    <row r="221" s="2" customFormat="1" ht="78" customHeight="1">
      <c r="A221" s="38"/>
      <c r="B221" s="39"/>
      <c r="C221" s="219" t="s">
        <v>264</v>
      </c>
      <c r="D221" s="219" t="s">
        <v>121</v>
      </c>
      <c r="E221" s="220" t="s">
        <v>265</v>
      </c>
      <c r="F221" s="221" t="s">
        <v>266</v>
      </c>
      <c r="G221" s="222" t="s">
        <v>124</v>
      </c>
      <c r="H221" s="223">
        <v>1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41</v>
      </c>
      <c r="O221" s="91"/>
      <c r="P221" s="229">
        <f>O221*H221</f>
        <v>0</v>
      </c>
      <c r="Q221" s="229">
        <v>0.084250000000000005</v>
      </c>
      <c r="R221" s="229">
        <f>Q221*H221</f>
        <v>0.084250000000000005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125</v>
      </c>
      <c r="AT221" s="231" t="s">
        <v>121</v>
      </c>
      <c r="AU221" s="231" t="s">
        <v>85</v>
      </c>
      <c r="AY221" s="17" t="s">
        <v>119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81</v>
      </c>
      <c r="BK221" s="232">
        <f>ROUND(I221*H221,2)</f>
        <v>0</v>
      </c>
      <c r="BL221" s="17" t="s">
        <v>125</v>
      </c>
      <c r="BM221" s="231" t="s">
        <v>267</v>
      </c>
    </row>
    <row r="222" s="13" customFormat="1">
      <c r="A222" s="13"/>
      <c r="B222" s="233"/>
      <c r="C222" s="234"/>
      <c r="D222" s="235" t="s">
        <v>127</v>
      </c>
      <c r="E222" s="236" t="s">
        <v>1</v>
      </c>
      <c r="F222" s="237" t="s">
        <v>268</v>
      </c>
      <c r="G222" s="234"/>
      <c r="H222" s="238">
        <v>1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127</v>
      </c>
      <c r="AU222" s="244" t="s">
        <v>85</v>
      </c>
      <c r="AV222" s="13" t="s">
        <v>85</v>
      </c>
      <c r="AW222" s="13" t="s">
        <v>32</v>
      </c>
      <c r="AX222" s="13" t="s">
        <v>76</v>
      </c>
      <c r="AY222" s="244" t="s">
        <v>119</v>
      </c>
    </row>
    <row r="223" s="2" customFormat="1" ht="24.15" customHeight="1">
      <c r="A223" s="38"/>
      <c r="B223" s="39"/>
      <c r="C223" s="256" t="s">
        <v>269</v>
      </c>
      <c r="D223" s="256" t="s">
        <v>204</v>
      </c>
      <c r="E223" s="257" t="s">
        <v>270</v>
      </c>
      <c r="F223" s="258" t="s">
        <v>271</v>
      </c>
      <c r="G223" s="259" t="s">
        <v>124</v>
      </c>
      <c r="H223" s="260">
        <v>1.05</v>
      </c>
      <c r="I223" s="261"/>
      <c r="J223" s="262">
        <f>ROUND(I223*H223,2)</f>
        <v>0</v>
      </c>
      <c r="K223" s="263"/>
      <c r="L223" s="264"/>
      <c r="M223" s="265" t="s">
        <v>1</v>
      </c>
      <c r="N223" s="266" t="s">
        <v>41</v>
      </c>
      <c r="O223" s="91"/>
      <c r="P223" s="229">
        <f>O223*H223</f>
        <v>0</v>
      </c>
      <c r="Q223" s="229">
        <v>0.13100000000000001</v>
      </c>
      <c r="R223" s="229">
        <f>Q223*H223</f>
        <v>0.13755000000000001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170</v>
      </c>
      <c r="AT223" s="231" t="s">
        <v>204</v>
      </c>
      <c r="AU223" s="231" t="s">
        <v>85</v>
      </c>
      <c r="AY223" s="17" t="s">
        <v>119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81</v>
      </c>
      <c r="BK223" s="232">
        <f>ROUND(I223*H223,2)</f>
        <v>0</v>
      </c>
      <c r="BL223" s="17" t="s">
        <v>125</v>
      </c>
      <c r="BM223" s="231" t="s">
        <v>272</v>
      </c>
    </row>
    <row r="224" s="13" customFormat="1">
      <c r="A224" s="13"/>
      <c r="B224" s="233"/>
      <c r="C224" s="234"/>
      <c r="D224" s="235" t="s">
        <v>127</v>
      </c>
      <c r="E224" s="236" t="s">
        <v>1</v>
      </c>
      <c r="F224" s="237" t="s">
        <v>273</v>
      </c>
      <c r="G224" s="234"/>
      <c r="H224" s="238">
        <v>1.05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127</v>
      </c>
      <c r="AU224" s="244" t="s">
        <v>85</v>
      </c>
      <c r="AV224" s="13" t="s">
        <v>85</v>
      </c>
      <c r="AW224" s="13" t="s">
        <v>32</v>
      </c>
      <c r="AX224" s="13" t="s">
        <v>76</v>
      </c>
      <c r="AY224" s="244" t="s">
        <v>119</v>
      </c>
    </row>
    <row r="225" s="2" customFormat="1" ht="78" customHeight="1">
      <c r="A225" s="38"/>
      <c r="B225" s="39"/>
      <c r="C225" s="219" t="s">
        <v>274</v>
      </c>
      <c r="D225" s="219" t="s">
        <v>121</v>
      </c>
      <c r="E225" s="220" t="s">
        <v>275</v>
      </c>
      <c r="F225" s="221" t="s">
        <v>276</v>
      </c>
      <c r="G225" s="222" t="s">
        <v>124</v>
      </c>
      <c r="H225" s="223">
        <v>548.20000000000005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41</v>
      </c>
      <c r="O225" s="91"/>
      <c r="P225" s="229">
        <f>O225*H225</f>
        <v>0</v>
      </c>
      <c r="Q225" s="229">
        <v>0.085650000000000004</v>
      </c>
      <c r="R225" s="229">
        <f>Q225*H225</f>
        <v>46.953330000000008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125</v>
      </c>
      <c r="AT225" s="231" t="s">
        <v>121</v>
      </c>
      <c r="AU225" s="231" t="s">
        <v>85</v>
      </c>
      <c r="AY225" s="17" t="s">
        <v>119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81</v>
      </c>
      <c r="BK225" s="232">
        <f>ROUND(I225*H225,2)</f>
        <v>0</v>
      </c>
      <c r="BL225" s="17" t="s">
        <v>125</v>
      </c>
      <c r="BM225" s="231" t="s">
        <v>277</v>
      </c>
    </row>
    <row r="226" s="13" customFormat="1">
      <c r="A226" s="13"/>
      <c r="B226" s="233"/>
      <c r="C226" s="234"/>
      <c r="D226" s="235" t="s">
        <v>127</v>
      </c>
      <c r="E226" s="236" t="s">
        <v>1</v>
      </c>
      <c r="F226" s="237" t="s">
        <v>278</v>
      </c>
      <c r="G226" s="234"/>
      <c r="H226" s="238">
        <v>353.10000000000002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127</v>
      </c>
      <c r="AU226" s="244" t="s">
        <v>85</v>
      </c>
      <c r="AV226" s="13" t="s">
        <v>85</v>
      </c>
      <c r="AW226" s="13" t="s">
        <v>32</v>
      </c>
      <c r="AX226" s="13" t="s">
        <v>76</v>
      </c>
      <c r="AY226" s="244" t="s">
        <v>119</v>
      </c>
    </row>
    <row r="227" s="13" customFormat="1">
      <c r="A227" s="13"/>
      <c r="B227" s="233"/>
      <c r="C227" s="234"/>
      <c r="D227" s="235" t="s">
        <v>127</v>
      </c>
      <c r="E227" s="236" t="s">
        <v>1</v>
      </c>
      <c r="F227" s="237" t="s">
        <v>129</v>
      </c>
      <c r="G227" s="234"/>
      <c r="H227" s="238">
        <v>82.5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127</v>
      </c>
      <c r="AU227" s="244" t="s">
        <v>85</v>
      </c>
      <c r="AV227" s="13" t="s">
        <v>85</v>
      </c>
      <c r="AW227" s="13" t="s">
        <v>32</v>
      </c>
      <c r="AX227" s="13" t="s">
        <v>76</v>
      </c>
      <c r="AY227" s="244" t="s">
        <v>119</v>
      </c>
    </row>
    <row r="228" s="13" customFormat="1">
      <c r="A228" s="13"/>
      <c r="B228" s="233"/>
      <c r="C228" s="234"/>
      <c r="D228" s="235" t="s">
        <v>127</v>
      </c>
      <c r="E228" s="236" t="s">
        <v>1</v>
      </c>
      <c r="F228" s="237" t="s">
        <v>130</v>
      </c>
      <c r="G228" s="234"/>
      <c r="H228" s="238">
        <v>84.200000000000003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127</v>
      </c>
      <c r="AU228" s="244" t="s">
        <v>85</v>
      </c>
      <c r="AV228" s="13" t="s">
        <v>85</v>
      </c>
      <c r="AW228" s="13" t="s">
        <v>32</v>
      </c>
      <c r="AX228" s="13" t="s">
        <v>76</v>
      </c>
      <c r="AY228" s="244" t="s">
        <v>119</v>
      </c>
    </row>
    <row r="229" s="13" customFormat="1">
      <c r="A229" s="13"/>
      <c r="B229" s="233"/>
      <c r="C229" s="234"/>
      <c r="D229" s="235" t="s">
        <v>127</v>
      </c>
      <c r="E229" s="236" t="s">
        <v>1</v>
      </c>
      <c r="F229" s="237" t="s">
        <v>131</v>
      </c>
      <c r="G229" s="234"/>
      <c r="H229" s="238">
        <v>28.399999999999999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127</v>
      </c>
      <c r="AU229" s="244" t="s">
        <v>85</v>
      </c>
      <c r="AV229" s="13" t="s">
        <v>85</v>
      </c>
      <c r="AW229" s="13" t="s">
        <v>32</v>
      </c>
      <c r="AX229" s="13" t="s">
        <v>76</v>
      </c>
      <c r="AY229" s="244" t="s">
        <v>119</v>
      </c>
    </row>
    <row r="230" s="2" customFormat="1" ht="21.75" customHeight="1">
      <c r="A230" s="38"/>
      <c r="B230" s="39"/>
      <c r="C230" s="256" t="s">
        <v>279</v>
      </c>
      <c r="D230" s="256" t="s">
        <v>204</v>
      </c>
      <c r="E230" s="257" t="s">
        <v>280</v>
      </c>
      <c r="F230" s="258" t="s">
        <v>281</v>
      </c>
      <c r="G230" s="259" t="s">
        <v>124</v>
      </c>
      <c r="H230" s="260">
        <v>356.63099999999997</v>
      </c>
      <c r="I230" s="261"/>
      <c r="J230" s="262">
        <f>ROUND(I230*H230,2)</f>
        <v>0</v>
      </c>
      <c r="K230" s="263"/>
      <c r="L230" s="264"/>
      <c r="M230" s="265" t="s">
        <v>1</v>
      </c>
      <c r="N230" s="266" t="s">
        <v>41</v>
      </c>
      <c r="O230" s="91"/>
      <c r="P230" s="229">
        <f>O230*H230</f>
        <v>0</v>
      </c>
      <c r="Q230" s="229">
        <v>0.14299999999999999</v>
      </c>
      <c r="R230" s="229">
        <f>Q230*H230</f>
        <v>50.998232999999992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170</v>
      </c>
      <c r="AT230" s="231" t="s">
        <v>204</v>
      </c>
      <c r="AU230" s="231" t="s">
        <v>85</v>
      </c>
      <c r="AY230" s="17" t="s">
        <v>119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81</v>
      </c>
      <c r="BK230" s="232">
        <f>ROUND(I230*H230,2)</f>
        <v>0</v>
      </c>
      <c r="BL230" s="17" t="s">
        <v>125</v>
      </c>
      <c r="BM230" s="231" t="s">
        <v>282</v>
      </c>
    </row>
    <row r="231" s="13" customFormat="1">
      <c r="A231" s="13"/>
      <c r="B231" s="233"/>
      <c r="C231" s="234"/>
      <c r="D231" s="235" t="s">
        <v>127</v>
      </c>
      <c r="E231" s="236" t="s">
        <v>1</v>
      </c>
      <c r="F231" s="237" t="s">
        <v>283</v>
      </c>
      <c r="G231" s="234"/>
      <c r="H231" s="238">
        <v>356.63099999999997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127</v>
      </c>
      <c r="AU231" s="244" t="s">
        <v>85</v>
      </c>
      <c r="AV231" s="13" t="s">
        <v>85</v>
      </c>
      <c r="AW231" s="13" t="s">
        <v>32</v>
      </c>
      <c r="AX231" s="13" t="s">
        <v>76</v>
      </c>
      <c r="AY231" s="244" t="s">
        <v>119</v>
      </c>
    </row>
    <row r="232" s="14" customFormat="1">
      <c r="A232" s="14"/>
      <c r="B232" s="245"/>
      <c r="C232" s="246"/>
      <c r="D232" s="235" t="s">
        <v>127</v>
      </c>
      <c r="E232" s="247" t="s">
        <v>1</v>
      </c>
      <c r="F232" s="248" t="s">
        <v>143</v>
      </c>
      <c r="G232" s="246"/>
      <c r="H232" s="249">
        <v>356.63099999999997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127</v>
      </c>
      <c r="AU232" s="255" t="s">
        <v>85</v>
      </c>
      <c r="AV232" s="14" t="s">
        <v>125</v>
      </c>
      <c r="AW232" s="14" t="s">
        <v>32</v>
      </c>
      <c r="AX232" s="14" t="s">
        <v>81</v>
      </c>
      <c r="AY232" s="255" t="s">
        <v>119</v>
      </c>
    </row>
    <row r="233" s="2" customFormat="1" ht="21.75" customHeight="1">
      <c r="A233" s="38"/>
      <c r="B233" s="39"/>
      <c r="C233" s="256" t="s">
        <v>284</v>
      </c>
      <c r="D233" s="256" t="s">
        <v>204</v>
      </c>
      <c r="E233" s="257" t="s">
        <v>285</v>
      </c>
      <c r="F233" s="258" t="s">
        <v>286</v>
      </c>
      <c r="G233" s="259" t="s">
        <v>124</v>
      </c>
      <c r="H233" s="260">
        <v>197.05099999999999</v>
      </c>
      <c r="I233" s="261"/>
      <c r="J233" s="262">
        <f>ROUND(I233*H233,2)</f>
        <v>0</v>
      </c>
      <c r="K233" s="263"/>
      <c r="L233" s="264"/>
      <c r="M233" s="265" t="s">
        <v>1</v>
      </c>
      <c r="N233" s="266" t="s">
        <v>41</v>
      </c>
      <c r="O233" s="91"/>
      <c r="P233" s="229">
        <f>O233*H233</f>
        <v>0</v>
      </c>
      <c r="Q233" s="229">
        <v>0.17599999999999999</v>
      </c>
      <c r="R233" s="229">
        <f>Q233*H233</f>
        <v>34.680975999999994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170</v>
      </c>
      <c r="AT233" s="231" t="s">
        <v>204</v>
      </c>
      <c r="AU233" s="231" t="s">
        <v>85</v>
      </c>
      <c r="AY233" s="17" t="s">
        <v>119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81</v>
      </c>
      <c r="BK233" s="232">
        <f>ROUND(I233*H233,2)</f>
        <v>0</v>
      </c>
      <c r="BL233" s="17" t="s">
        <v>125</v>
      </c>
      <c r="BM233" s="231" t="s">
        <v>287</v>
      </c>
    </row>
    <row r="234" s="13" customFormat="1">
      <c r="A234" s="13"/>
      <c r="B234" s="233"/>
      <c r="C234" s="234"/>
      <c r="D234" s="235" t="s">
        <v>127</v>
      </c>
      <c r="E234" s="236" t="s">
        <v>1</v>
      </c>
      <c r="F234" s="237" t="s">
        <v>288</v>
      </c>
      <c r="G234" s="234"/>
      <c r="H234" s="238">
        <v>197.05099999999999</v>
      </c>
      <c r="I234" s="239"/>
      <c r="J234" s="234"/>
      <c r="K234" s="234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127</v>
      </c>
      <c r="AU234" s="244" t="s">
        <v>85</v>
      </c>
      <c r="AV234" s="13" t="s">
        <v>85</v>
      </c>
      <c r="AW234" s="13" t="s">
        <v>32</v>
      </c>
      <c r="AX234" s="13" t="s">
        <v>76</v>
      </c>
      <c r="AY234" s="244" t="s">
        <v>119</v>
      </c>
    </row>
    <row r="235" s="12" customFormat="1" ht="22.8" customHeight="1">
      <c r="A235" s="12"/>
      <c r="B235" s="203"/>
      <c r="C235" s="204"/>
      <c r="D235" s="205" t="s">
        <v>75</v>
      </c>
      <c r="E235" s="217" t="s">
        <v>170</v>
      </c>
      <c r="F235" s="217" t="s">
        <v>289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SUM(P236:P252)</f>
        <v>0</v>
      </c>
      <c r="Q235" s="211"/>
      <c r="R235" s="212">
        <f>SUM(R236:R252)</f>
        <v>6.648173400000001</v>
      </c>
      <c r="S235" s="211"/>
      <c r="T235" s="213">
        <f>SUM(T236:T252)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81</v>
      </c>
      <c r="AT235" s="215" t="s">
        <v>75</v>
      </c>
      <c r="AU235" s="215" t="s">
        <v>81</v>
      </c>
      <c r="AY235" s="214" t="s">
        <v>119</v>
      </c>
      <c r="BK235" s="216">
        <f>SUM(BK236:BK252)</f>
        <v>0</v>
      </c>
    </row>
    <row r="236" s="2" customFormat="1" ht="37.8" customHeight="1">
      <c r="A236" s="38"/>
      <c r="B236" s="39"/>
      <c r="C236" s="219" t="s">
        <v>290</v>
      </c>
      <c r="D236" s="219" t="s">
        <v>121</v>
      </c>
      <c r="E236" s="220" t="s">
        <v>291</v>
      </c>
      <c r="F236" s="221" t="s">
        <v>292</v>
      </c>
      <c r="G236" s="222" t="s">
        <v>146</v>
      </c>
      <c r="H236" s="223">
        <v>2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41</v>
      </c>
      <c r="O236" s="91"/>
      <c r="P236" s="229">
        <f>O236*H236</f>
        <v>0</v>
      </c>
      <c r="Q236" s="229">
        <v>1.0000000000000001E-05</v>
      </c>
      <c r="R236" s="229">
        <f>Q236*H236</f>
        <v>2.0000000000000002E-05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125</v>
      </c>
      <c r="AT236" s="231" t="s">
        <v>121</v>
      </c>
      <c r="AU236" s="231" t="s">
        <v>85</v>
      </c>
      <c r="AY236" s="17" t="s">
        <v>119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81</v>
      </c>
      <c r="BK236" s="232">
        <f>ROUND(I236*H236,2)</f>
        <v>0</v>
      </c>
      <c r="BL236" s="17" t="s">
        <v>125</v>
      </c>
      <c r="BM236" s="231" t="s">
        <v>293</v>
      </c>
    </row>
    <row r="237" s="2" customFormat="1" ht="16.5" customHeight="1">
      <c r="A237" s="38"/>
      <c r="B237" s="39"/>
      <c r="C237" s="256" t="s">
        <v>294</v>
      </c>
      <c r="D237" s="256" t="s">
        <v>204</v>
      </c>
      <c r="E237" s="257" t="s">
        <v>295</v>
      </c>
      <c r="F237" s="258" t="s">
        <v>296</v>
      </c>
      <c r="G237" s="259" t="s">
        <v>146</v>
      </c>
      <c r="H237" s="260">
        <v>2.02</v>
      </c>
      <c r="I237" s="261"/>
      <c r="J237" s="262">
        <f>ROUND(I237*H237,2)</f>
        <v>0</v>
      </c>
      <c r="K237" s="263"/>
      <c r="L237" s="264"/>
      <c r="M237" s="265" t="s">
        <v>1</v>
      </c>
      <c r="N237" s="266" t="s">
        <v>41</v>
      </c>
      <c r="O237" s="91"/>
      <c r="P237" s="229">
        <f>O237*H237</f>
        <v>0</v>
      </c>
      <c r="Q237" s="229">
        <v>0.0026700000000000001</v>
      </c>
      <c r="R237" s="229">
        <f>Q237*H237</f>
        <v>0.0053934000000000005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170</v>
      </c>
      <c r="AT237" s="231" t="s">
        <v>204</v>
      </c>
      <c r="AU237" s="231" t="s">
        <v>85</v>
      </c>
      <c r="AY237" s="17" t="s">
        <v>119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81</v>
      </c>
      <c r="BK237" s="232">
        <f>ROUND(I237*H237,2)</f>
        <v>0</v>
      </c>
      <c r="BL237" s="17" t="s">
        <v>125</v>
      </c>
      <c r="BM237" s="231" t="s">
        <v>297</v>
      </c>
    </row>
    <row r="238" s="2" customFormat="1" ht="37.8" customHeight="1">
      <c r="A238" s="38"/>
      <c r="B238" s="39"/>
      <c r="C238" s="219" t="s">
        <v>298</v>
      </c>
      <c r="D238" s="219" t="s">
        <v>121</v>
      </c>
      <c r="E238" s="220" t="s">
        <v>299</v>
      </c>
      <c r="F238" s="221" t="s">
        <v>300</v>
      </c>
      <c r="G238" s="222" t="s">
        <v>301</v>
      </c>
      <c r="H238" s="223">
        <v>2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41</v>
      </c>
      <c r="O238" s="91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125</v>
      </c>
      <c r="AT238" s="231" t="s">
        <v>121</v>
      </c>
      <c r="AU238" s="231" t="s">
        <v>85</v>
      </c>
      <c r="AY238" s="17" t="s">
        <v>119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81</v>
      </c>
      <c r="BK238" s="232">
        <f>ROUND(I238*H238,2)</f>
        <v>0</v>
      </c>
      <c r="BL238" s="17" t="s">
        <v>125</v>
      </c>
      <c r="BM238" s="231" t="s">
        <v>302</v>
      </c>
    </row>
    <row r="239" s="2" customFormat="1" ht="21.75" customHeight="1">
      <c r="A239" s="38"/>
      <c r="B239" s="39"/>
      <c r="C239" s="256" t="s">
        <v>303</v>
      </c>
      <c r="D239" s="256" t="s">
        <v>204</v>
      </c>
      <c r="E239" s="257" t="s">
        <v>304</v>
      </c>
      <c r="F239" s="258" t="s">
        <v>305</v>
      </c>
      <c r="G239" s="259" t="s">
        <v>301</v>
      </c>
      <c r="H239" s="260">
        <v>2.02</v>
      </c>
      <c r="I239" s="261"/>
      <c r="J239" s="262">
        <f>ROUND(I239*H239,2)</f>
        <v>0</v>
      </c>
      <c r="K239" s="263"/>
      <c r="L239" s="264"/>
      <c r="M239" s="265" t="s">
        <v>1</v>
      </c>
      <c r="N239" s="266" t="s">
        <v>41</v>
      </c>
      <c r="O239" s="91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170</v>
      </c>
      <c r="AT239" s="231" t="s">
        <v>204</v>
      </c>
      <c r="AU239" s="231" t="s">
        <v>85</v>
      </c>
      <c r="AY239" s="17" t="s">
        <v>119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81</v>
      </c>
      <c r="BK239" s="232">
        <f>ROUND(I239*H239,2)</f>
        <v>0</v>
      </c>
      <c r="BL239" s="17" t="s">
        <v>125</v>
      </c>
      <c r="BM239" s="231" t="s">
        <v>306</v>
      </c>
    </row>
    <row r="240" s="2" customFormat="1" ht="24.15" customHeight="1">
      <c r="A240" s="38"/>
      <c r="B240" s="39"/>
      <c r="C240" s="219" t="s">
        <v>307</v>
      </c>
      <c r="D240" s="219" t="s">
        <v>121</v>
      </c>
      <c r="E240" s="220" t="s">
        <v>308</v>
      </c>
      <c r="F240" s="221" t="s">
        <v>309</v>
      </c>
      <c r="G240" s="222" t="s">
        <v>301</v>
      </c>
      <c r="H240" s="223">
        <v>1</v>
      </c>
      <c r="I240" s="224"/>
      <c r="J240" s="225">
        <f>ROUND(I240*H240,2)</f>
        <v>0</v>
      </c>
      <c r="K240" s="226"/>
      <c r="L240" s="44"/>
      <c r="M240" s="227" t="s">
        <v>1</v>
      </c>
      <c r="N240" s="228" t="s">
        <v>41</v>
      </c>
      <c r="O240" s="91"/>
      <c r="P240" s="229">
        <f>O240*H240</f>
        <v>0</v>
      </c>
      <c r="Q240" s="229">
        <v>0.34089999999999998</v>
      </c>
      <c r="R240" s="229">
        <f>Q240*H240</f>
        <v>0.34089999999999998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125</v>
      </c>
      <c r="AT240" s="231" t="s">
        <v>121</v>
      </c>
      <c r="AU240" s="231" t="s">
        <v>85</v>
      </c>
      <c r="AY240" s="17" t="s">
        <v>119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81</v>
      </c>
      <c r="BK240" s="232">
        <f>ROUND(I240*H240,2)</f>
        <v>0</v>
      </c>
      <c r="BL240" s="17" t="s">
        <v>125</v>
      </c>
      <c r="BM240" s="231" t="s">
        <v>310</v>
      </c>
    </row>
    <row r="241" s="2" customFormat="1" ht="33" customHeight="1">
      <c r="A241" s="38"/>
      <c r="B241" s="39"/>
      <c r="C241" s="256" t="s">
        <v>311</v>
      </c>
      <c r="D241" s="256" t="s">
        <v>204</v>
      </c>
      <c r="E241" s="257" t="s">
        <v>312</v>
      </c>
      <c r="F241" s="258" t="s">
        <v>313</v>
      </c>
      <c r="G241" s="259" t="s">
        <v>301</v>
      </c>
      <c r="H241" s="260">
        <v>1</v>
      </c>
      <c r="I241" s="261"/>
      <c r="J241" s="262">
        <f>ROUND(I241*H241,2)</f>
        <v>0</v>
      </c>
      <c r="K241" s="263"/>
      <c r="L241" s="264"/>
      <c r="M241" s="265" t="s">
        <v>1</v>
      </c>
      <c r="N241" s="266" t="s">
        <v>41</v>
      </c>
      <c r="O241" s="91"/>
      <c r="P241" s="229">
        <f>O241*H241</f>
        <v>0</v>
      </c>
      <c r="Q241" s="229">
        <v>0.086999999999999994</v>
      </c>
      <c r="R241" s="229">
        <f>Q241*H241</f>
        <v>0.086999999999999994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170</v>
      </c>
      <c r="AT241" s="231" t="s">
        <v>204</v>
      </c>
      <c r="AU241" s="231" t="s">
        <v>85</v>
      </c>
      <c r="AY241" s="17" t="s">
        <v>119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81</v>
      </c>
      <c r="BK241" s="232">
        <f>ROUND(I241*H241,2)</f>
        <v>0</v>
      </c>
      <c r="BL241" s="17" t="s">
        <v>125</v>
      </c>
      <c r="BM241" s="231" t="s">
        <v>314</v>
      </c>
    </row>
    <row r="242" s="2" customFormat="1" ht="33" customHeight="1">
      <c r="A242" s="38"/>
      <c r="B242" s="39"/>
      <c r="C242" s="256" t="s">
        <v>315</v>
      </c>
      <c r="D242" s="256" t="s">
        <v>204</v>
      </c>
      <c r="E242" s="257" t="s">
        <v>316</v>
      </c>
      <c r="F242" s="258" t="s">
        <v>317</v>
      </c>
      <c r="G242" s="259" t="s">
        <v>301</v>
      </c>
      <c r="H242" s="260">
        <v>1</v>
      </c>
      <c r="I242" s="261"/>
      <c r="J242" s="262">
        <f>ROUND(I242*H242,2)</f>
        <v>0</v>
      </c>
      <c r="K242" s="263"/>
      <c r="L242" s="264"/>
      <c r="M242" s="265" t="s">
        <v>1</v>
      </c>
      <c r="N242" s="266" t="s">
        <v>41</v>
      </c>
      <c r="O242" s="91"/>
      <c r="P242" s="229">
        <f>O242*H242</f>
        <v>0</v>
      </c>
      <c r="Q242" s="229">
        <v>0.10299999999999999</v>
      </c>
      <c r="R242" s="229">
        <f>Q242*H242</f>
        <v>0.10299999999999999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170</v>
      </c>
      <c r="AT242" s="231" t="s">
        <v>204</v>
      </c>
      <c r="AU242" s="231" t="s">
        <v>85</v>
      </c>
      <c r="AY242" s="17" t="s">
        <v>119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81</v>
      </c>
      <c r="BK242" s="232">
        <f>ROUND(I242*H242,2)</f>
        <v>0</v>
      </c>
      <c r="BL242" s="17" t="s">
        <v>125</v>
      </c>
      <c r="BM242" s="231" t="s">
        <v>318</v>
      </c>
    </row>
    <row r="243" s="2" customFormat="1" ht="37.8" customHeight="1">
      <c r="A243" s="38"/>
      <c r="B243" s="39"/>
      <c r="C243" s="256" t="s">
        <v>319</v>
      </c>
      <c r="D243" s="256" t="s">
        <v>204</v>
      </c>
      <c r="E243" s="257" t="s">
        <v>320</v>
      </c>
      <c r="F243" s="258" t="s">
        <v>321</v>
      </c>
      <c r="G243" s="259" t="s">
        <v>301</v>
      </c>
      <c r="H243" s="260">
        <v>1</v>
      </c>
      <c r="I243" s="261"/>
      <c r="J243" s="262">
        <f>ROUND(I243*H243,2)</f>
        <v>0</v>
      </c>
      <c r="K243" s="263"/>
      <c r="L243" s="264"/>
      <c r="M243" s="265" t="s">
        <v>1</v>
      </c>
      <c r="N243" s="266" t="s">
        <v>41</v>
      </c>
      <c r="O243" s="91"/>
      <c r="P243" s="229">
        <f>O243*H243</f>
        <v>0</v>
      </c>
      <c r="Q243" s="229">
        <v>0.23200000000000001</v>
      </c>
      <c r="R243" s="229">
        <f>Q243*H243</f>
        <v>0.23200000000000001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170</v>
      </c>
      <c r="AT243" s="231" t="s">
        <v>204</v>
      </c>
      <c r="AU243" s="231" t="s">
        <v>85</v>
      </c>
      <c r="AY243" s="17" t="s">
        <v>119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81</v>
      </c>
      <c r="BK243" s="232">
        <f>ROUND(I243*H243,2)</f>
        <v>0</v>
      </c>
      <c r="BL243" s="17" t="s">
        <v>125</v>
      </c>
      <c r="BM243" s="231" t="s">
        <v>322</v>
      </c>
    </row>
    <row r="244" s="2" customFormat="1" ht="37.8" customHeight="1">
      <c r="A244" s="38"/>
      <c r="B244" s="39"/>
      <c r="C244" s="256" t="s">
        <v>323</v>
      </c>
      <c r="D244" s="256" t="s">
        <v>204</v>
      </c>
      <c r="E244" s="257" t="s">
        <v>324</v>
      </c>
      <c r="F244" s="258" t="s">
        <v>325</v>
      </c>
      <c r="G244" s="259" t="s">
        <v>301</v>
      </c>
      <c r="H244" s="260">
        <v>1</v>
      </c>
      <c r="I244" s="261"/>
      <c r="J244" s="262">
        <f>ROUND(I244*H244,2)</f>
        <v>0</v>
      </c>
      <c r="K244" s="263"/>
      <c r="L244" s="264"/>
      <c r="M244" s="265" t="s">
        <v>1</v>
      </c>
      <c r="N244" s="266" t="s">
        <v>41</v>
      </c>
      <c r="O244" s="91"/>
      <c r="P244" s="229">
        <f>O244*H244</f>
        <v>0</v>
      </c>
      <c r="Q244" s="229">
        <v>0.17000000000000001</v>
      </c>
      <c r="R244" s="229">
        <f>Q244*H244</f>
        <v>0.17000000000000001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170</v>
      </c>
      <c r="AT244" s="231" t="s">
        <v>204</v>
      </c>
      <c r="AU244" s="231" t="s">
        <v>85</v>
      </c>
      <c r="AY244" s="17" t="s">
        <v>119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81</v>
      </c>
      <c r="BK244" s="232">
        <f>ROUND(I244*H244,2)</f>
        <v>0</v>
      </c>
      <c r="BL244" s="17" t="s">
        <v>125</v>
      </c>
      <c r="BM244" s="231" t="s">
        <v>326</v>
      </c>
    </row>
    <row r="245" s="2" customFormat="1" ht="33" customHeight="1">
      <c r="A245" s="38"/>
      <c r="B245" s="39"/>
      <c r="C245" s="256" t="s">
        <v>327</v>
      </c>
      <c r="D245" s="256" t="s">
        <v>204</v>
      </c>
      <c r="E245" s="257" t="s">
        <v>328</v>
      </c>
      <c r="F245" s="258" t="s">
        <v>329</v>
      </c>
      <c r="G245" s="259" t="s">
        <v>301</v>
      </c>
      <c r="H245" s="260">
        <v>1</v>
      </c>
      <c r="I245" s="261"/>
      <c r="J245" s="262">
        <f>ROUND(I245*H245,2)</f>
        <v>0</v>
      </c>
      <c r="K245" s="263"/>
      <c r="L245" s="264"/>
      <c r="M245" s="265" t="s">
        <v>1</v>
      </c>
      <c r="N245" s="266" t="s">
        <v>41</v>
      </c>
      <c r="O245" s="91"/>
      <c r="P245" s="229">
        <f>O245*H245</f>
        <v>0</v>
      </c>
      <c r="Q245" s="229">
        <v>0.059999999999999998</v>
      </c>
      <c r="R245" s="229">
        <f>Q245*H245</f>
        <v>0.059999999999999998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170</v>
      </c>
      <c r="AT245" s="231" t="s">
        <v>204</v>
      </c>
      <c r="AU245" s="231" t="s">
        <v>85</v>
      </c>
      <c r="AY245" s="17" t="s">
        <v>119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81</v>
      </c>
      <c r="BK245" s="232">
        <f>ROUND(I245*H245,2)</f>
        <v>0</v>
      </c>
      <c r="BL245" s="17" t="s">
        <v>125</v>
      </c>
      <c r="BM245" s="231" t="s">
        <v>330</v>
      </c>
    </row>
    <row r="246" s="2" customFormat="1" ht="37.8" customHeight="1">
      <c r="A246" s="38"/>
      <c r="B246" s="39"/>
      <c r="C246" s="256" t="s">
        <v>331</v>
      </c>
      <c r="D246" s="256" t="s">
        <v>204</v>
      </c>
      <c r="E246" s="257" t="s">
        <v>332</v>
      </c>
      <c r="F246" s="258" t="s">
        <v>333</v>
      </c>
      <c r="G246" s="259" t="s">
        <v>301</v>
      </c>
      <c r="H246" s="260">
        <v>1</v>
      </c>
      <c r="I246" s="261"/>
      <c r="J246" s="262">
        <f>ROUND(I246*H246,2)</f>
        <v>0</v>
      </c>
      <c r="K246" s="263"/>
      <c r="L246" s="264"/>
      <c r="M246" s="265" t="s">
        <v>1</v>
      </c>
      <c r="N246" s="266" t="s">
        <v>41</v>
      </c>
      <c r="O246" s="91"/>
      <c r="P246" s="229">
        <f>O246*H246</f>
        <v>0</v>
      </c>
      <c r="Q246" s="229">
        <v>0.0060000000000000001</v>
      </c>
      <c r="R246" s="229">
        <f>Q246*H246</f>
        <v>0.0060000000000000001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170</v>
      </c>
      <c r="AT246" s="231" t="s">
        <v>204</v>
      </c>
      <c r="AU246" s="231" t="s">
        <v>85</v>
      </c>
      <c r="AY246" s="17" t="s">
        <v>119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81</v>
      </c>
      <c r="BK246" s="232">
        <f>ROUND(I246*H246,2)</f>
        <v>0</v>
      </c>
      <c r="BL246" s="17" t="s">
        <v>125</v>
      </c>
      <c r="BM246" s="231" t="s">
        <v>334</v>
      </c>
    </row>
    <row r="247" s="2" customFormat="1" ht="24.15" customHeight="1">
      <c r="A247" s="38"/>
      <c r="B247" s="39"/>
      <c r="C247" s="219" t="s">
        <v>335</v>
      </c>
      <c r="D247" s="219" t="s">
        <v>121</v>
      </c>
      <c r="E247" s="220" t="s">
        <v>336</v>
      </c>
      <c r="F247" s="221" t="s">
        <v>337</v>
      </c>
      <c r="G247" s="222" t="s">
        <v>301</v>
      </c>
      <c r="H247" s="223">
        <v>1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41</v>
      </c>
      <c r="O247" s="91"/>
      <c r="P247" s="229">
        <f>O247*H247</f>
        <v>0</v>
      </c>
      <c r="Q247" s="229">
        <v>0.21734000000000001</v>
      </c>
      <c r="R247" s="229">
        <f>Q247*H247</f>
        <v>0.21734000000000001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125</v>
      </c>
      <c r="AT247" s="231" t="s">
        <v>121</v>
      </c>
      <c r="AU247" s="231" t="s">
        <v>85</v>
      </c>
      <c r="AY247" s="17" t="s">
        <v>119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81</v>
      </c>
      <c r="BK247" s="232">
        <f>ROUND(I247*H247,2)</f>
        <v>0</v>
      </c>
      <c r="BL247" s="17" t="s">
        <v>125</v>
      </c>
      <c r="BM247" s="231" t="s">
        <v>338</v>
      </c>
    </row>
    <row r="248" s="2" customFormat="1" ht="16.5" customHeight="1">
      <c r="A248" s="38"/>
      <c r="B248" s="39"/>
      <c r="C248" s="256" t="s">
        <v>339</v>
      </c>
      <c r="D248" s="256" t="s">
        <v>204</v>
      </c>
      <c r="E248" s="257" t="s">
        <v>340</v>
      </c>
      <c r="F248" s="258" t="s">
        <v>341</v>
      </c>
      <c r="G248" s="259" t="s">
        <v>301</v>
      </c>
      <c r="H248" s="260">
        <v>1</v>
      </c>
      <c r="I248" s="261"/>
      <c r="J248" s="262">
        <f>ROUND(I248*H248,2)</f>
        <v>0</v>
      </c>
      <c r="K248" s="263"/>
      <c r="L248" s="264"/>
      <c r="M248" s="265" t="s">
        <v>1</v>
      </c>
      <c r="N248" s="266" t="s">
        <v>41</v>
      </c>
      <c r="O248" s="91"/>
      <c r="P248" s="229">
        <f>O248*H248</f>
        <v>0</v>
      </c>
      <c r="Q248" s="229">
        <v>0.058000000000000003</v>
      </c>
      <c r="R248" s="229">
        <f>Q248*H248</f>
        <v>0.058000000000000003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170</v>
      </c>
      <c r="AT248" s="231" t="s">
        <v>204</v>
      </c>
      <c r="AU248" s="231" t="s">
        <v>85</v>
      </c>
      <c r="AY248" s="17" t="s">
        <v>119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81</v>
      </c>
      <c r="BK248" s="232">
        <f>ROUND(I248*H248,2)</f>
        <v>0</v>
      </c>
      <c r="BL248" s="17" t="s">
        <v>125</v>
      </c>
      <c r="BM248" s="231" t="s">
        <v>342</v>
      </c>
    </row>
    <row r="249" s="2" customFormat="1" ht="24.15" customHeight="1">
      <c r="A249" s="38"/>
      <c r="B249" s="39"/>
      <c r="C249" s="219" t="s">
        <v>343</v>
      </c>
      <c r="D249" s="219" t="s">
        <v>121</v>
      </c>
      <c r="E249" s="220" t="s">
        <v>344</v>
      </c>
      <c r="F249" s="221" t="s">
        <v>345</v>
      </c>
      <c r="G249" s="222" t="s">
        <v>301</v>
      </c>
      <c r="H249" s="223">
        <v>9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41</v>
      </c>
      <c r="O249" s="91"/>
      <c r="P249" s="229">
        <f>O249*H249</f>
        <v>0</v>
      </c>
      <c r="Q249" s="229">
        <v>0.42368</v>
      </c>
      <c r="R249" s="229">
        <f>Q249*H249</f>
        <v>3.8131200000000001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125</v>
      </c>
      <c r="AT249" s="231" t="s">
        <v>121</v>
      </c>
      <c r="AU249" s="231" t="s">
        <v>85</v>
      </c>
      <c r="AY249" s="17" t="s">
        <v>119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81</v>
      </c>
      <c r="BK249" s="232">
        <f>ROUND(I249*H249,2)</f>
        <v>0</v>
      </c>
      <c r="BL249" s="17" t="s">
        <v>125</v>
      </c>
      <c r="BM249" s="231" t="s">
        <v>346</v>
      </c>
    </row>
    <row r="250" s="2" customFormat="1" ht="37.8" customHeight="1">
      <c r="A250" s="38"/>
      <c r="B250" s="39"/>
      <c r="C250" s="219" t="s">
        <v>347</v>
      </c>
      <c r="D250" s="219" t="s">
        <v>121</v>
      </c>
      <c r="E250" s="220" t="s">
        <v>348</v>
      </c>
      <c r="F250" s="221" t="s">
        <v>349</v>
      </c>
      <c r="G250" s="222" t="s">
        <v>301</v>
      </c>
      <c r="H250" s="223">
        <v>5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41</v>
      </c>
      <c r="O250" s="91"/>
      <c r="P250" s="229">
        <f>O250*H250</f>
        <v>0</v>
      </c>
      <c r="Q250" s="229">
        <v>0.31108000000000002</v>
      </c>
      <c r="R250" s="229">
        <f>Q250*H250</f>
        <v>1.5554000000000001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125</v>
      </c>
      <c r="AT250" s="231" t="s">
        <v>121</v>
      </c>
      <c r="AU250" s="231" t="s">
        <v>85</v>
      </c>
      <c r="AY250" s="17" t="s">
        <v>119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81</v>
      </c>
      <c r="BK250" s="232">
        <f>ROUND(I250*H250,2)</f>
        <v>0</v>
      </c>
      <c r="BL250" s="17" t="s">
        <v>125</v>
      </c>
      <c r="BM250" s="231" t="s">
        <v>350</v>
      </c>
    </row>
    <row r="251" s="2" customFormat="1" ht="16.5" customHeight="1">
      <c r="A251" s="38"/>
      <c r="B251" s="39"/>
      <c r="C251" s="219" t="s">
        <v>351</v>
      </c>
      <c r="D251" s="219" t="s">
        <v>121</v>
      </c>
      <c r="E251" s="220" t="s">
        <v>352</v>
      </c>
      <c r="F251" s="221" t="s">
        <v>353</v>
      </c>
      <c r="G251" s="222" t="s">
        <v>301</v>
      </c>
      <c r="H251" s="223">
        <v>1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41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125</v>
      </c>
      <c r="AT251" s="231" t="s">
        <v>121</v>
      </c>
      <c r="AU251" s="231" t="s">
        <v>85</v>
      </c>
      <c r="AY251" s="17" t="s">
        <v>119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81</v>
      </c>
      <c r="BK251" s="232">
        <f>ROUND(I251*H251,2)</f>
        <v>0</v>
      </c>
      <c r="BL251" s="17" t="s">
        <v>125</v>
      </c>
      <c r="BM251" s="231" t="s">
        <v>354</v>
      </c>
    </row>
    <row r="252" s="2" customFormat="1" ht="16.5" customHeight="1">
      <c r="A252" s="38"/>
      <c r="B252" s="39"/>
      <c r="C252" s="219" t="s">
        <v>355</v>
      </c>
      <c r="D252" s="219" t="s">
        <v>121</v>
      </c>
      <c r="E252" s="220" t="s">
        <v>356</v>
      </c>
      <c r="F252" s="221" t="s">
        <v>357</v>
      </c>
      <c r="G252" s="222" t="s">
        <v>358</v>
      </c>
      <c r="H252" s="223">
        <v>3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41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125</v>
      </c>
      <c r="AT252" s="231" t="s">
        <v>121</v>
      </c>
      <c r="AU252" s="231" t="s">
        <v>85</v>
      </c>
      <c r="AY252" s="17" t="s">
        <v>119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81</v>
      </c>
      <c r="BK252" s="232">
        <f>ROUND(I252*H252,2)</f>
        <v>0</v>
      </c>
      <c r="BL252" s="17" t="s">
        <v>125</v>
      </c>
      <c r="BM252" s="231" t="s">
        <v>359</v>
      </c>
    </row>
    <row r="253" s="12" customFormat="1" ht="22.8" customHeight="1">
      <c r="A253" s="12"/>
      <c r="B253" s="203"/>
      <c r="C253" s="204"/>
      <c r="D253" s="205" t="s">
        <v>75</v>
      </c>
      <c r="E253" s="217" t="s">
        <v>175</v>
      </c>
      <c r="F253" s="217" t="s">
        <v>360</v>
      </c>
      <c r="G253" s="204"/>
      <c r="H253" s="204"/>
      <c r="I253" s="207"/>
      <c r="J253" s="218">
        <f>BK253</f>
        <v>0</v>
      </c>
      <c r="K253" s="204"/>
      <c r="L253" s="209"/>
      <c r="M253" s="210"/>
      <c r="N253" s="211"/>
      <c r="O253" s="211"/>
      <c r="P253" s="212">
        <f>P254+SUM(P255:P280)</f>
        <v>0</v>
      </c>
      <c r="Q253" s="211"/>
      <c r="R253" s="212">
        <f>R254+SUM(R255:R280)</f>
        <v>119.22535900000001</v>
      </c>
      <c r="S253" s="211"/>
      <c r="T253" s="213">
        <f>T254+SUM(T255:T280)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4" t="s">
        <v>81</v>
      </c>
      <c r="AT253" s="215" t="s">
        <v>75</v>
      </c>
      <c r="AU253" s="215" t="s">
        <v>81</v>
      </c>
      <c r="AY253" s="214" t="s">
        <v>119</v>
      </c>
      <c r="BK253" s="216">
        <f>BK254+SUM(BK255:BK280)</f>
        <v>0</v>
      </c>
    </row>
    <row r="254" s="2" customFormat="1" ht="24.15" customHeight="1">
      <c r="A254" s="38"/>
      <c r="B254" s="39"/>
      <c r="C254" s="219" t="s">
        <v>361</v>
      </c>
      <c r="D254" s="219" t="s">
        <v>121</v>
      </c>
      <c r="E254" s="220" t="s">
        <v>362</v>
      </c>
      <c r="F254" s="221" t="s">
        <v>363</v>
      </c>
      <c r="G254" s="222" t="s">
        <v>301</v>
      </c>
      <c r="H254" s="223">
        <v>7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41</v>
      </c>
      <c r="O254" s="91"/>
      <c r="P254" s="229">
        <f>O254*H254</f>
        <v>0</v>
      </c>
      <c r="Q254" s="229">
        <v>0.00069999999999999999</v>
      </c>
      <c r="R254" s="229">
        <f>Q254*H254</f>
        <v>0.0048999999999999998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125</v>
      </c>
      <c r="AT254" s="231" t="s">
        <v>121</v>
      </c>
      <c r="AU254" s="231" t="s">
        <v>85</v>
      </c>
      <c r="AY254" s="17" t="s">
        <v>119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81</v>
      </c>
      <c r="BK254" s="232">
        <f>ROUND(I254*H254,2)</f>
        <v>0</v>
      </c>
      <c r="BL254" s="17" t="s">
        <v>125</v>
      </c>
      <c r="BM254" s="231" t="s">
        <v>364</v>
      </c>
    </row>
    <row r="255" s="13" customFormat="1">
      <c r="A255" s="13"/>
      <c r="B255" s="233"/>
      <c r="C255" s="234"/>
      <c r="D255" s="235" t="s">
        <v>127</v>
      </c>
      <c r="E255" s="236" t="s">
        <v>1</v>
      </c>
      <c r="F255" s="237" t="s">
        <v>365</v>
      </c>
      <c r="G255" s="234"/>
      <c r="H255" s="238">
        <v>7</v>
      </c>
      <c r="I255" s="239"/>
      <c r="J255" s="234"/>
      <c r="K255" s="234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127</v>
      </c>
      <c r="AU255" s="244" t="s">
        <v>85</v>
      </c>
      <c r="AV255" s="13" t="s">
        <v>85</v>
      </c>
      <c r="AW255" s="13" t="s">
        <v>32</v>
      </c>
      <c r="AX255" s="13" t="s">
        <v>76</v>
      </c>
      <c r="AY255" s="244" t="s">
        <v>119</v>
      </c>
    </row>
    <row r="256" s="2" customFormat="1" ht="49.05" customHeight="1">
      <c r="A256" s="38"/>
      <c r="B256" s="39"/>
      <c r="C256" s="219" t="s">
        <v>366</v>
      </c>
      <c r="D256" s="219" t="s">
        <v>121</v>
      </c>
      <c r="E256" s="220" t="s">
        <v>367</v>
      </c>
      <c r="F256" s="221" t="s">
        <v>368</v>
      </c>
      <c r="G256" s="222" t="s">
        <v>146</v>
      </c>
      <c r="H256" s="223">
        <v>243.5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41</v>
      </c>
      <c r="O256" s="91"/>
      <c r="P256" s="229">
        <f>O256*H256</f>
        <v>0</v>
      </c>
      <c r="Q256" s="229">
        <v>0.16849</v>
      </c>
      <c r="R256" s="229">
        <f>Q256*H256</f>
        <v>41.027315000000002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125</v>
      </c>
      <c r="AT256" s="231" t="s">
        <v>121</v>
      </c>
      <c r="AU256" s="231" t="s">
        <v>85</v>
      </c>
      <c r="AY256" s="17" t="s">
        <v>119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81</v>
      </c>
      <c r="BK256" s="232">
        <f>ROUND(I256*H256,2)</f>
        <v>0</v>
      </c>
      <c r="BL256" s="17" t="s">
        <v>125</v>
      </c>
      <c r="BM256" s="231" t="s">
        <v>369</v>
      </c>
    </row>
    <row r="257" s="13" customFormat="1">
      <c r="A257" s="13"/>
      <c r="B257" s="233"/>
      <c r="C257" s="234"/>
      <c r="D257" s="235" t="s">
        <v>127</v>
      </c>
      <c r="E257" s="236" t="s">
        <v>1</v>
      </c>
      <c r="F257" s="237" t="s">
        <v>370</v>
      </c>
      <c r="G257" s="234"/>
      <c r="H257" s="238">
        <v>49.100000000000001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127</v>
      </c>
      <c r="AU257" s="244" t="s">
        <v>85</v>
      </c>
      <c r="AV257" s="13" t="s">
        <v>85</v>
      </c>
      <c r="AW257" s="13" t="s">
        <v>32</v>
      </c>
      <c r="AX257" s="13" t="s">
        <v>76</v>
      </c>
      <c r="AY257" s="244" t="s">
        <v>119</v>
      </c>
    </row>
    <row r="258" s="13" customFormat="1">
      <c r="A258" s="13"/>
      <c r="B258" s="233"/>
      <c r="C258" s="234"/>
      <c r="D258" s="235" t="s">
        <v>127</v>
      </c>
      <c r="E258" s="236" t="s">
        <v>1</v>
      </c>
      <c r="F258" s="237" t="s">
        <v>371</v>
      </c>
      <c r="G258" s="234"/>
      <c r="H258" s="238">
        <v>153.09999999999999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127</v>
      </c>
      <c r="AU258" s="244" t="s">
        <v>85</v>
      </c>
      <c r="AV258" s="13" t="s">
        <v>85</v>
      </c>
      <c r="AW258" s="13" t="s">
        <v>32</v>
      </c>
      <c r="AX258" s="13" t="s">
        <v>76</v>
      </c>
      <c r="AY258" s="244" t="s">
        <v>119</v>
      </c>
    </row>
    <row r="259" s="13" customFormat="1">
      <c r="A259" s="13"/>
      <c r="B259" s="233"/>
      <c r="C259" s="234"/>
      <c r="D259" s="235" t="s">
        <v>127</v>
      </c>
      <c r="E259" s="236" t="s">
        <v>1</v>
      </c>
      <c r="F259" s="237" t="s">
        <v>372</v>
      </c>
      <c r="G259" s="234"/>
      <c r="H259" s="238">
        <v>31.399999999999999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127</v>
      </c>
      <c r="AU259" s="244" t="s">
        <v>85</v>
      </c>
      <c r="AV259" s="13" t="s">
        <v>85</v>
      </c>
      <c r="AW259" s="13" t="s">
        <v>32</v>
      </c>
      <c r="AX259" s="13" t="s">
        <v>76</v>
      </c>
      <c r="AY259" s="244" t="s">
        <v>119</v>
      </c>
    </row>
    <row r="260" s="13" customFormat="1">
      <c r="A260" s="13"/>
      <c r="B260" s="233"/>
      <c r="C260" s="234"/>
      <c r="D260" s="235" t="s">
        <v>127</v>
      </c>
      <c r="E260" s="236" t="s">
        <v>1</v>
      </c>
      <c r="F260" s="237" t="s">
        <v>373</v>
      </c>
      <c r="G260" s="234"/>
      <c r="H260" s="238">
        <v>9.9000000000000004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127</v>
      </c>
      <c r="AU260" s="244" t="s">
        <v>85</v>
      </c>
      <c r="AV260" s="13" t="s">
        <v>85</v>
      </c>
      <c r="AW260" s="13" t="s">
        <v>32</v>
      </c>
      <c r="AX260" s="13" t="s">
        <v>76</v>
      </c>
      <c r="AY260" s="244" t="s">
        <v>119</v>
      </c>
    </row>
    <row r="261" s="2" customFormat="1" ht="55.5" customHeight="1">
      <c r="A261" s="38"/>
      <c r="B261" s="39"/>
      <c r="C261" s="219" t="s">
        <v>374</v>
      </c>
      <c r="D261" s="219" t="s">
        <v>121</v>
      </c>
      <c r="E261" s="220" t="s">
        <v>375</v>
      </c>
      <c r="F261" s="221" t="s">
        <v>376</v>
      </c>
      <c r="G261" s="222" t="s">
        <v>146</v>
      </c>
      <c r="H261" s="223">
        <v>554.70000000000005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41</v>
      </c>
      <c r="O261" s="91"/>
      <c r="P261" s="229">
        <f>O261*H261</f>
        <v>0</v>
      </c>
      <c r="Q261" s="229">
        <v>0.14066999999999999</v>
      </c>
      <c r="R261" s="229">
        <f>Q261*H261</f>
        <v>78.029649000000006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125</v>
      </c>
      <c r="AT261" s="231" t="s">
        <v>121</v>
      </c>
      <c r="AU261" s="231" t="s">
        <v>85</v>
      </c>
      <c r="AY261" s="17" t="s">
        <v>119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81</v>
      </c>
      <c r="BK261" s="232">
        <f>ROUND(I261*H261,2)</f>
        <v>0</v>
      </c>
      <c r="BL261" s="17" t="s">
        <v>125</v>
      </c>
      <c r="BM261" s="231" t="s">
        <v>377</v>
      </c>
    </row>
    <row r="262" s="13" customFormat="1">
      <c r="A262" s="13"/>
      <c r="B262" s="233"/>
      <c r="C262" s="234"/>
      <c r="D262" s="235" t="s">
        <v>127</v>
      </c>
      <c r="E262" s="236" t="s">
        <v>1</v>
      </c>
      <c r="F262" s="237" t="s">
        <v>148</v>
      </c>
      <c r="G262" s="234"/>
      <c r="H262" s="238">
        <v>108.5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127</v>
      </c>
      <c r="AU262" s="244" t="s">
        <v>85</v>
      </c>
      <c r="AV262" s="13" t="s">
        <v>85</v>
      </c>
      <c r="AW262" s="13" t="s">
        <v>32</v>
      </c>
      <c r="AX262" s="13" t="s">
        <v>76</v>
      </c>
      <c r="AY262" s="244" t="s">
        <v>119</v>
      </c>
    </row>
    <row r="263" s="13" customFormat="1">
      <c r="A263" s="13"/>
      <c r="B263" s="233"/>
      <c r="C263" s="234"/>
      <c r="D263" s="235" t="s">
        <v>127</v>
      </c>
      <c r="E263" s="236" t="s">
        <v>1</v>
      </c>
      <c r="F263" s="237" t="s">
        <v>149</v>
      </c>
      <c r="G263" s="234"/>
      <c r="H263" s="238">
        <v>204.59999999999999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127</v>
      </c>
      <c r="AU263" s="244" t="s">
        <v>85</v>
      </c>
      <c r="AV263" s="13" t="s">
        <v>85</v>
      </c>
      <c r="AW263" s="13" t="s">
        <v>32</v>
      </c>
      <c r="AX263" s="13" t="s">
        <v>76</v>
      </c>
      <c r="AY263" s="244" t="s">
        <v>119</v>
      </c>
    </row>
    <row r="264" s="13" customFormat="1">
      <c r="A264" s="13"/>
      <c r="B264" s="233"/>
      <c r="C264" s="234"/>
      <c r="D264" s="235" t="s">
        <v>127</v>
      </c>
      <c r="E264" s="236" t="s">
        <v>1</v>
      </c>
      <c r="F264" s="237" t="s">
        <v>150</v>
      </c>
      <c r="G264" s="234"/>
      <c r="H264" s="238">
        <v>148.30000000000001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127</v>
      </c>
      <c r="AU264" s="244" t="s">
        <v>85</v>
      </c>
      <c r="AV264" s="13" t="s">
        <v>85</v>
      </c>
      <c r="AW264" s="13" t="s">
        <v>32</v>
      </c>
      <c r="AX264" s="13" t="s">
        <v>76</v>
      </c>
      <c r="AY264" s="244" t="s">
        <v>119</v>
      </c>
    </row>
    <row r="265" s="13" customFormat="1">
      <c r="A265" s="13"/>
      <c r="B265" s="233"/>
      <c r="C265" s="234"/>
      <c r="D265" s="235" t="s">
        <v>127</v>
      </c>
      <c r="E265" s="236" t="s">
        <v>1</v>
      </c>
      <c r="F265" s="237" t="s">
        <v>151</v>
      </c>
      <c r="G265" s="234"/>
      <c r="H265" s="238">
        <v>26.899999999999999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127</v>
      </c>
      <c r="AU265" s="244" t="s">
        <v>85</v>
      </c>
      <c r="AV265" s="13" t="s">
        <v>85</v>
      </c>
      <c r="AW265" s="13" t="s">
        <v>32</v>
      </c>
      <c r="AX265" s="13" t="s">
        <v>76</v>
      </c>
      <c r="AY265" s="244" t="s">
        <v>119</v>
      </c>
    </row>
    <row r="266" s="13" customFormat="1">
      <c r="A266" s="13"/>
      <c r="B266" s="233"/>
      <c r="C266" s="234"/>
      <c r="D266" s="235" t="s">
        <v>127</v>
      </c>
      <c r="E266" s="236" t="s">
        <v>1</v>
      </c>
      <c r="F266" s="237" t="s">
        <v>152</v>
      </c>
      <c r="G266" s="234"/>
      <c r="H266" s="238">
        <v>37.200000000000003</v>
      </c>
      <c r="I266" s="239"/>
      <c r="J266" s="234"/>
      <c r="K266" s="234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127</v>
      </c>
      <c r="AU266" s="244" t="s">
        <v>85</v>
      </c>
      <c r="AV266" s="13" t="s">
        <v>85</v>
      </c>
      <c r="AW266" s="13" t="s">
        <v>32</v>
      </c>
      <c r="AX266" s="13" t="s">
        <v>76</v>
      </c>
      <c r="AY266" s="244" t="s">
        <v>119</v>
      </c>
    </row>
    <row r="267" s="13" customFormat="1">
      <c r="A267" s="13"/>
      <c r="B267" s="233"/>
      <c r="C267" s="234"/>
      <c r="D267" s="235" t="s">
        <v>127</v>
      </c>
      <c r="E267" s="236" t="s">
        <v>1</v>
      </c>
      <c r="F267" s="237" t="s">
        <v>153</v>
      </c>
      <c r="G267" s="234"/>
      <c r="H267" s="238">
        <v>29.199999999999999</v>
      </c>
      <c r="I267" s="239"/>
      <c r="J267" s="234"/>
      <c r="K267" s="234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127</v>
      </c>
      <c r="AU267" s="244" t="s">
        <v>85</v>
      </c>
      <c r="AV267" s="13" t="s">
        <v>85</v>
      </c>
      <c r="AW267" s="13" t="s">
        <v>32</v>
      </c>
      <c r="AX267" s="13" t="s">
        <v>76</v>
      </c>
      <c r="AY267" s="244" t="s">
        <v>119</v>
      </c>
    </row>
    <row r="268" s="14" customFormat="1">
      <c r="A268" s="14"/>
      <c r="B268" s="245"/>
      <c r="C268" s="246"/>
      <c r="D268" s="235" t="s">
        <v>127</v>
      </c>
      <c r="E268" s="247" t="s">
        <v>1</v>
      </c>
      <c r="F268" s="248" t="s">
        <v>143</v>
      </c>
      <c r="G268" s="246"/>
      <c r="H268" s="249">
        <v>554.70000000000005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127</v>
      </c>
      <c r="AU268" s="255" t="s">
        <v>85</v>
      </c>
      <c r="AV268" s="14" t="s">
        <v>125</v>
      </c>
      <c r="AW268" s="14" t="s">
        <v>4</v>
      </c>
      <c r="AX268" s="14" t="s">
        <v>81</v>
      </c>
      <c r="AY268" s="255" t="s">
        <v>119</v>
      </c>
    </row>
    <row r="269" s="2" customFormat="1" ht="24.15" customHeight="1">
      <c r="A269" s="38"/>
      <c r="B269" s="39"/>
      <c r="C269" s="219" t="s">
        <v>378</v>
      </c>
      <c r="D269" s="219" t="s">
        <v>121</v>
      </c>
      <c r="E269" s="220" t="s">
        <v>379</v>
      </c>
      <c r="F269" s="221" t="s">
        <v>380</v>
      </c>
      <c r="G269" s="222" t="s">
        <v>146</v>
      </c>
      <c r="H269" s="223">
        <v>3.5</v>
      </c>
      <c r="I269" s="224"/>
      <c r="J269" s="225">
        <f>ROUND(I269*H269,2)</f>
        <v>0</v>
      </c>
      <c r="K269" s="226"/>
      <c r="L269" s="44"/>
      <c r="M269" s="227" t="s">
        <v>1</v>
      </c>
      <c r="N269" s="228" t="s">
        <v>41</v>
      </c>
      <c r="O269" s="91"/>
      <c r="P269" s="229">
        <f>O269*H269</f>
        <v>0</v>
      </c>
      <c r="Q269" s="229">
        <v>0.02741</v>
      </c>
      <c r="R269" s="229">
        <f>Q269*H269</f>
        <v>0.095935000000000006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125</v>
      </c>
      <c r="AT269" s="231" t="s">
        <v>121</v>
      </c>
      <c r="AU269" s="231" t="s">
        <v>85</v>
      </c>
      <c r="AY269" s="17" t="s">
        <v>119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81</v>
      </c>
      <c r="BK269" s="232">
        <f>ROUND(I269*H269,2)</f>
        <v>0</v>
      </c>
      <c r="BL269" s="17" t="s">
        <v>125</v>
      </c>
      <c r="BM269" s="231" t="s">
        <v>381</v>
      </c>
    </row>
    <row r="270" s="2" customFormat="1" ht="24.15" customHeight="1">
      <c r="A270" s="38"/>
      <c r="B270" s="39"/>
      <c r="C270" s="219" t="s">
        <v>382</v>
      </c>
      <c r="D270" s="219" t="s">
        <v>121</v>
      </c>
      <c r="E270" s="220" t="s">
        <v>383</v>
      </c>
      <c r="F270" s="221" t="s">
        <v>384</v>
      </c>
      <c r="G270" s="222" t="s">
        <v>146</v>
      </c>
      <c r="H270" s="223">
        <v>25.149999999999999</v>
      </c>
      <c r="I270" s="224"/>
      <c r="J270" s="225">
        <f>ROUND(I270*H270,2)</f>
        <v>0</v>
      </c>
      <c r="K270" s="226"/>
      <c r="L270" s="44"/>
      <c r="M270" s="227" t="s">
        <v>1</v>
      </c>
      <c r="N270" s="228" t="s">
        <v>41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125</v>
      </c>
      <c r="AT270" s="231" t="s">
        <v>121</v>
      </c>
      <c r="AU270" s="231" t="s">
        <v>85</v>
      </c>
      <c r="AY270" s="17" t="s">
        <v>119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81</v>
      </c>
      <c r="BK270" s="232">
        <f>ROUND(I270*H270,2)</f>
        <v>0</v>
      </c>
      <c r="BL270" s="17" t="s">
        <v>125</v>
      </c>
      <c r="BM270" s="231" t="s">
        <v>385</v>
      </c>
    </row>
    <row r="271" s="13" customFormat="1">
      <c r="A271" s="13"/>
      <c r="B271" s="233"/>
      <c r="C271" s="234"/>
      <c r="D271" s="235" t="s">
        <v>127</v>
      </c>
      <c r="E271" s="236" t="s">
        <v>1</v>
      </c>
      <c r="F271" s="237" t="s">
        <v>386</v>
      </c>
      <c r="G271" s="234"/>
      <c r="H271" s="238">
        <v>25.149999999999999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127</v>
      </c>
      <c r="AU271" s="244" t="s">
        <v>85</v>
      </c>
      <c r="AV271" s="13" t="s">
        <v>85</v>
      </c>
      <c r="AW271" s="13" t="s">
        <v>32</v>
      </c>
      <c r="AX271" s="13" t="s">
        <v>76</v>
      </c>
      <c r="AY271" s="244" t="s">
        <v>119</v>
      </c>
    </row>
    <row r="272" s="14" customFormat="1">
      <c r="A272" s="14"/>
      <c r="B272" s="245"/>
      <c r="C272" s="246"/>
      <c r="D272" s="235" t="s">
        <v>127</v>
      </c>
      <c r="E272" s="247" t="s">
        <v>1</v>
      </c>
      <c r="F272" s="248" t="s">
        <v>143</v>
      </c>
      <c r="G272" s="246"/>
      <c r="H272" s="249">
        <v>25.149999999999999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127</v>
      </c>
      <c r="AU272" s="255" t="s">
        <v>85</v>
      </c>
      <c r="AV272" s="14" t="s">
        <v>125</v>
      </c>
      <c r="AW272" s="14" t="s">
        <v>32</v>
      </c>
      <c r="AX272" s="14" t="s">
        <v>81</v>
      </c>
      <c r="AY272" s="255" t="s">
        <v>119</v>
      </c>
    </row>
    <row r="273" s="2" customFormat="1" ht="33" customHeight="1">
      <c r="A273" s="38"/>
      <c r="B273" s="39"/>
      <c r="C273" s="219" t="s">
        <v>387</v>
      </c>
      <c r="D273" s="219" t="s">
        <v>121</v>
      </c>
      <c r="E273" s="220" t="s">
        <v>388</v>
      </c>
      <c r="F273" s="221" t="s">
        <v>389</v>
      </c>
      <c r="G273" s="222" t="s">
        <v>146</v>
      </c>
      <c r="H273" s="223">
        <v>25.149999999999999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41</v>
      </c>
      <c r="O273" s="91"/>
      <c r="P273" s="229">
        <f>O273*H273</f>
        <v>0</v>
      </c>
      <c r="Q273" s="229">
        <v>0.0022399999999999998</v>
      </c>
      <c r="R273" s="229">
        <f>Q273*H273</f>
        <v>0.05633599999999999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125</v>
      </c>
      <c r="AT273" s="231" t="s">
        <v>121</v>
      </c>
      <c r="AU273" s="231" t="s">
        <v>85</v>
      </c>
      <c r="AY273" s="17" t="s">
        <v>119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81</v>
      </c>
      <c r="BK273" s="232">
        <f>ROUND(I273*H273,2)</f>
        <v>0</v>
      </c>
      <c r="BL273" s="17" t="s">
        <v>125</v>
      </c>
      <c r="BM273" s="231" t="s">
        <v>390</v>
      </c>
    </row>
    <row r="274" s="14" customFormat="1">
      <c r="A274" s="14"/>
      <c r="B274" s="245"/>
      <c r="C274" s="246"/>
      <c r="D274" s="235" t="s">
        <v>127</v>
      </c>
      <c r="E274" s="247" t="s">
        <v>1</v>
      </c>
      <c r="F274" s="248" t="s">
        <v>143</v>
      </c>
      <c r="G274" s="246"/>
      <c r="H274" s="249">
        <v>25.149999999999999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127</v>
      </c>
      <c r="AU274" s="255" t="s">
        <v>85</v>
      </c>
      <c r="AV274" s="14" t="s">
        <v>125</v>
      </c>
      <c r="AW274" s="14" t="s">
        <v>32</v>
      </c>
      <c r="AX274" s="14" t="s">
        <v>76</v>
      </c>
      <c r="AY274" s="255" t="s">
        <v>119</v>
      </c>
    </row>
    <row r="275" s="2" customFormat="1" ht="16.5" customHeight="1">
      <c r="A275" s="38"/>
      <c r="B275" s="39"/>
      <c r="C275" s="219" t="s">
        <v>391</v>
      </c>
      <c r="D275" s="219" t="s">
        <v>121</v>
      </c>
      <c r="E275" s="220" t="s">
        <v>392</v>
      </c>
      <c r="F275" s="221" t="s">
        <v>393</v>
      </c>
      <c r="G275" s="222" t="s">
        <v>146</v>
      </c>
      <c r="H275" s="223">
        <v>140.30000000000001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41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125</v>
      </c>
      <c r="AT275" s="231" t="s">
        <v>121</v>
      </c>
      <c r="AU275" s="231" t="s">
        <v>85</v>
      </c>
      <c r="AY275" s="17" t="s">
        <v>119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81</v>
      </c>
      <c r="BK275" s="232">
        <f>ROUND(I275*H275,2)</f>
        <v>0</v>
      </c>
      <c r="BL275" s="17" t="s">
        <v>125</v>
      </c>
      <c r="BM275" s="231" t="s">
        <v>394</v>
      </c>
    </row>
    <row r="276" s="14" customFormat="1">
      <c r="A276" s="14"/>
      <c r="B276" s="245"/>
      <c r="C276" s="246"/>
      <c r="D276" s="235" t="s">
        <v>127</v>
      </c>
      <c r="E276" s="247" t="s">
        <v>1</v>
      </c>
      <c r="F276" s="248" t="s">
        <v>143</v>
      </c>
      <c r="G276" s="246"/>
      <c r="H276" s="249">
        <v>140.30000000000001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127</v>
      </c>
      <c r="AU276" s="255" t="s">
        <v>85</v>
      </c>
      <c r="AV276" s="14" t="s">
        <v>125</v>
      </c>
      <c r="AW276" s="14" t="s">
        <v>32</v>
      </c>
      <c r="AX276" s="14" t="s">
        <v>76</v>
      </c>
      <c r="AY276" s="255" t="s">
        <v>119</v>
      </c>
    </row>
    <row r="277" s="2" customFormat="1" ht="24.15" customHeight="1">
      <c r="A277" s="38"/>
      <c r="B277" s="39"/>
      <c r="C277" s="219" t="s">
        <v>395</v>
      </c>
      <c r="D277" s="219" t="s">
        <v>121</v>
      </c>
      <c r="E277" s="220" t="s">
        <v>396</v>
      </c>
      <c r="F277" s="221" t="s">
        <v>397</v>
      </c>
      <c r="G277" s="222" t="s">
        <v>146</v>
      </c>
      <c r="H277" s="223">
        <v>140.30000000000001</v>
      </c>
      <c r="I277" s="224"/>
      <c r="J277" s="225">
        <f>ROUND(I277*H277,2)</f>
        <v>0</v>
      </c>
      <c r="K277" s="226"/>
      <c r="L277" s="44"/>
      <c r="M277" s="227" t="s">
        <v>1</v>
      </c>
      <c r="N277" s="228" t="s">
        <v>41</v>
      </c>
      <c r="O277" s="91"/>
      <c r="P277" s="229">
        <f>O277*H277</f>
        <v>0</v>
      </c>
      <c r="Q277" s="229">
        <v>8.0000000000000007E-05</v>
      </c>
      <c r="R277" s="229">
        <f>Q277*H277</f>
        <v>0.011224000000000001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125</v>
      </c>
      <c r="AT277" s="231" t="s">
        <v>121</v>
      </c>
      <c r="AU277" s="231" t="s">
        <v>85</v>
      </c>
      <c r="AY277" s="17" t="s">
        <v>119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81</v>
      </c>
      <c r="BK277" s="232">
        <f>ROUND(I277*H277,2)</f>
        <v>0</v>
      </c>
      <c r="BL277" s="17" t="s">
        <v>125</v>
      </c>
      <c r="BM277" s="231" t="s">
        <v>398</v>
      </c>
    </row>
    <row r="278" s="13" customFormat="1">
      <c r="A278" s="13"/>
      <c r="B278" s="233"/>
      <c r="C278" s="234"/>
      <c r="D278" s="235" t="s">
        <v>127</v>
      </c>
      <c r="E278" s="236" t="s">
        <v>1</v>
      </c>
      <c r="F278" s="237" t="s">
        <v>399</v>
      </c>
      <c r="G278" s="234"/>
      <c r="H278" s="238">
        <v>140.30000000000001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127</v>
      </c>
      <c r="AU278" s="244" t="s">
        <v>85</v>
      </c>
      <c r="AV278" s="13" t="s">
        <v>85</v>
      </c>
      <c r="AW278" s="13" t="s">
        <v>32</v>
      </c>
      <c r="AX278" s="13" t="s">
        <v>76</v>
      </c>
      <c r="AY278" s="244" t="s">
        <v>119</v>
      </c>
    </row>
    <row r="279" s="14" customFormat="1">
      <c r="A279" s="14"/>
      <c r="B279" s="245"/>
      <c r="C279" s="246"/>
      <c r="D279" s="235" t="s">
        <v>127</v>
      </c>
      <c r="E279" s="247" t="s">
        <v>1</v>
      </c>
      <c r="F279" s="248" t="s">
        <v>143</v>
      </c>
      <c r="G279" s="246"/>
      <c r="H279" s="249">
        <v>140.30000000000001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127</v>
      </c>
      <c r="AU279" s="255" t="s">
        <v>85</v>
      </c>
      <c r="AV279" s="14" t="s">
        <v>125</v>
      </c>
      <c r="AW279" s="14" t="s">
        <v>32</v>
      </c>
      <c r="AX279" s="14" t="s">
        <v>81</v>
      </c>
      <c r="AY279" s="255" t="s">
        <v>119</v>
      </c>
    </row>
    <row r="280" s="12" customFormat="1" ht="20.88" customHeight="1">
      <c r="A280" s="12"/>
      <c r="B280" s="203"/>
      <c r="C280" s="204"/>
      <c r="D280" s="205" t="s">
        <v>75</v>
      </c>
      <c r="E280" s="217" t="s">
        <v>400</v>
      </c>
      <c r="F280" s="217" t="s">
        <v>401</v>
      </c>
      <c r="G280" s="204"/>
      <c r="H280" s="204"/>
      <c r="I280" s="207"/>
      <c r="J280" s="218">
        <f>BK280</f>
        <v>0</v>
      </c>
      <c r="K280" s="204"/>
      <c r="L280" s="209"/>
      <c r="M280" s="210"/>
      <c r="N280" s="211"/>
      <c r="O280" s="211"/>
      <c r="P280" s="212">
        <f>P281</f>
        <v>0</v>
      </c>
      <c r="Q280" s="211"/>
      <c r="R280" s="212">
        <f>R281</f>
        <v>0</v>
      </c>
      <c r="S280" s="211"/>
      <c r="T280" s="213">
        <f>T281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4" t="s">
        <v>81</v>
      </c>
      <c r="AT280" s="215" t="s">
        <v>75</v>
      </c>
      <c r="AU280" s="215" t="s">
        <v>85</v>
      </c>
      <c r="AY280" s="214" t="s">
        <v>119</v>
      </c>
      <c r="BK280" s="216">
        <f>BK281</f>
        <v>0</v>
      </c>
    </row>
    <row r="281" s="2" customFormat="1" ht="44.25" customHeight="1">
      <c r="A281" s="38"/>
      <c r="B281" s="39"/>
      <c r="C281" s="219" t="s">
        <v>402</v>
      </c>
      <c r="D281" s="219" t="s">
        <v>121</v>
      </c>
      <c r="E281" s="220" t="s">
        <v>403</v>
      </c>
      <c r="F281" s="221" t="s">
        <v>404</v>
      </c>
      <c r="G281" s="222" t="s">
        <v>189</v>
      </c>
      <c r="H281" s="223">
        <v>551.803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41</v>
      </c>
      <c r="O281" s="91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125</v>
      </c>
      <c r="AT281" s="231" t="s">
        <v>121</v>
      </c>
      <c r="AU281" s="231" t="s">
        <v>139</v>
      </c>
      <c r="AY281" s="17" t="s">
        <v>119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81</v>
      </c>
      <c r="BK281" s="232">
        <f>ROUND(I281*H281,2)</f>
        <v>0</v>
      </c>
      <c r="BL281" s="17" t="s">
        <v>125</v>
      </c>
      <c r="BM281" s="231" t="s">
        <v>405</v>
      </c>
    </row>
    <row r="282" s="12" customFormat="1" ht="22.8" customHeight="1">
      <c r="A282" s="12"/>
      <c r="B282" s="203"/>
      <c r="C282" s="204"/>
      <c r="D282" s="205" t="s">
        <v>75</v>
      </c>
      <c r="E282" s="217" t="s">
        <v>406</v>
      </c>
      <c r="F282" s="217" t="s">
        <v>407</v>
      </c>
      <c r="G282" s="204"/>
      <c r="H282" s="204"/>
      <c r="I282" s="207"/>
      <c r="J282" s="218">
        <f>BK282</f>
        <v>0</v>
      </c>
      <c r="K282" s="204"/>
      <c r="L282" s="209"/>
      <c r="M282" s="210"/>
      <c r="N282" s="211"/>
      <c r="O282" s="211"/>
      <c r="P282" s="212">
        <f>SUM(P283:P290)</f>
        <v>0</v>
      </c>
      <c r="Q282" s="211"/>
      <c r="R282" s="212">
        <f>SUM(R283:R290)</f>
        <v>0</v>
      </c>
      <c r="S282" s="211"/>
      <c r="T282" s="213">
        <f>SUM(T283:T290)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4" t="s">
        <v>81</v>
      </c>
      <c r="AT282" s="215" t="s">
        <v>75</v>
      </c>
      <c r="AU282" s="215" t="s">
        <v>81</v>
      </c>
      <c r="AY282" s="214" t="s">
        <v>119</v>
      </c>
      <c r="BK282" s="216">
        <f>SUM(BK283:BK290)</f>
        <v>0</v>
      </c>
    </row>
    <row r="283" s="2" customFormat="1" ht="33" customHeight="1">
      <c r="A283" s="38"/>
      <c r="B283" s="39"/>
      <c r="C283" s="219" t="s">
        <v>408</v>
      </c>
      <c r="D283" s="219" t="s">
        <v>121</v>
      </c>
      <c r="E283" s="220" t="s">
        <v>409</v>
      </c>
      <c r="F283" s="221" t="s">
        <v>410</v>
      </c>
      <c r="G283" s="222" t="s">
        <v>189</v>
      </c>
      <c r="H283" s="223">
        <v>553.19200000000001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41</v>
      </c>
      <c r="O283" s="91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125</v>
      </c>
      <c r="AT283" s="231" t="s">
        <v>121</v>
      </c>
      <c r="AU283" s="231" t="s">
        <v>85</v>
      </c>
      <c r="AY283" s="17" t="s">
        <v>119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81</v>
      </c>
      <c r="BK283" s="232">
        <f>ROUND(I283*H283,2)</f>
        <v>0</v>
      </c>
      <c r="BL283" s="17" t="s">
        <v>125</v>
      </c>
      <c r="BM283" s="231" t="s">
        <v>411</v>
      </c>
    </row>
    <row r="284" s="2" customFormat="1" ht="37.8" customHeight="1">
      <c r="A284" s="38"/>
      <c r="B284" s="39"/>
      <c r="C284" s="219" t="s">
        <v>412</v>
      </c>
      <c r="D284" s="219" t="s">
        <v>121</v>
      </c>
      <c r="E284" s="220" t="s">
        <v>413</v>
      </c>
      <c r="F284" s="221" t="s">
        <v>414</v>
      </c>
      <c r="G284" s="222" t="s">
        <v>189</v>
      </c>
      <c r="H284" s="223">
        <v>6085.1120000000001</v>
      </c>
      <c r="I284" s="224"/>
      <c r="J284" s="225">
        <f>ROUND(I284*H284,2)</f>
        <v>0</v>
      </c>
      <c r="K284" s="226"/>
      <c r="L284" s="44"/>
      <c r="M284" s="227" t="s">
        <v>1</v>
      </c>
      <c r="N284" s="228" t="s">
        <v>41</v>
      </c>
      <c r="O284" s="91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1" t="s">
        <v>125</v>
      </c>
      <c r="AT284" s="231" t="s">
        <v>121</v>
      </c>
      <c r="AU284" s="231" t="s">
        <v>85</v>
      </c>
      <c r="AY284" s="17" t="s">
        <v>119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7" t="s">
        <v>81</v>
      </c>
      <c r="BK284" s="232">
        <f>ROUND(I284*H284,2)</f>
        <v>0</v>
      </c>
      <c r="BL284" s="17" t="s">
        <v>125</v>
      </c>
      <c r="BM284" s="231" t="s">
        <v>415</v>
      </c>
    </row>
    <row r="285" s="13" customFormat="1">
      <c r="A285" s="13"/>
      <c r="B285" s="233"/>
      <c r="C285" s="234"/>
      <c r="D285" s="235" t="s">
        <v>127</v>
      </c>
      <c r="E285" s="236" t="s">
        <v>1</v>
      </c>
      <c r="F285" s="237" t="s">
        <v>416</v>
      </c>
      <c r="G285" s="234"/>
      <c r="H285" s="238">
        <v>6085.1120000000001</v>
      </c>
      <c r="I285" s="239"/>
      <c r="J285" s="234"/>
      <c r="K285" s="234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127</v>
      </c>
      <c r="AU285" s="244" t="s">
        <v>85</v>
      </c>
      <c r="AV285" s="13" t="s">
        <v>85</v>
      </c>
      <c r="AW285" s="13" t="s">
        <v>32</v>
      </c>
      <c r="AX285" s="13" t="s">
        <v>76</v>
      </c>
      <c r="AY285" s="244" t="s">
        <v>119</v>
      </c>
    </row>
    <row r="286" s="2" customFormat="1" ht="24.15" customHeight="1">
      <c r="A286" s="38"/>
      <c r="B286" s="39"/>
      <c r="C286" s="219" t="s">
        <v>417</v>
      </c>
      <c r="D286" s="219" t="s">
        <v>121</v>
      </c>
      <c r="E286" s="220" t="s">
        <v>418</v>
      </c>
      <c r="F286" s="221" t="s">
        <v>419</v>
      </c>
      <c r="G286" s="222" t="s">
        <v>189</v>
      </c>
      <c r="H286" s="223">
        <v>406.243</v>
      </c>
      <c r="I286" s="224"/>
      <c r="J286" s="225">
        <f>ROUND(I286*H286,2)</f>
        <v>0</v>
      </c>
      <c r="K286" s="226"/>
      <c r="L286" s="44"/>
      <c r="M286" s="227" t="s">
        <v>1</v>
      </c>
      <c r="N286" s="228" t="s">
        <v>41</v>
      </c>
      <c r="O286" s="91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125</v>
      </c>
      <c r="AT286" s="231" t="s">
        <v>121</v>
      </c>
      <c r="AU286" s="231" t="s">
        <v>85</v>
      </c>
      <c r="AY286" s="17" t="s">
        <v>119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81</v>
      </c>
      <c r="BK286" s="232">
        <f>ROUND(I286*H286,2)</f>
        <v>0</v>
      </c>
      <c r="BL286" s="17" t="s">
        <v>125</v>
      </c>
      <c r="BM286" s="231" t="s">
        <v>420</v>
      </c>
    </row>
    <row r="287" s="13" customFormat="1">
      <c r="A287" s="13"/>
      <c r="B287" s="233"/>
      <c r="C287" s="234"/>
      <c r="D287" s="235" t="s">
        <v>127</v>
      </c>
      <c r="E287" s="236" t="s">
        <v>1</v>
      </c>
      <c r="F287" s="237" t="s">
        <v>421</v>
      </c>
      <c r="G287" s="234"/>
      <c r="H287" s="238">
        <v>406.243</v>
      </c>
      <c r="I287" s="239"/>
      <c r="J287" s="234"/>
      <c r="K287" s="234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127</v>
      </c>
      <c r="AU287" s="244" t="s">
        <v>85</v>
      </c>
      <c r="AV287" s="13" t="s">
        <v>85</v>
      </c>
      <c r="AW287" s="13" t="s">
        <v>32</v>
      </c>
      <c r="AX287" s="13" t="s">
        <v>76</v>
      </c>
      <c r="AY287" s="244" t="s">
        <v>119</v>
      </c>
    </row>
    <row r="288" s="2" customFormat="1" ht="24.15" customHeight="1">
      <c r="A288" s="38"/>
      <c r="B288" s="39"/>
      <c r="C288" s="219" t="s">
        <v>422</v>
      </c>
      <c r="D288" s="219" t="s">
        <v>121</v>
      </c>
      <c r="E288" s="220" t="s">
        <v>423</v>
      </c>
      <c r="F288" s="221" t="s">
        <v>424</v>
      </c>
      <c r="G288" s="222" t="s">
        <v>189</v>
      </c>
      <c r="H288" s="223">
        <v>146.94900000000001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41</v>
      </c>
      <c r="O288" s="91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125</v>
      </c>
      <c r="AT288" s="231" t="s">
        <v>121</v>
      </c>
      <c r="AU288" s="231" t="s">
        <v>85</v>
      </c>
      <c r="AY288" s="17" t="s">
        <v>119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81</v>
      </c>
      <c r="BK288" s="232">
        <f>ROUND(I288*H288,2)</f>
        <v>0</v>
      </c>
      <c r="BL288" s="17" t="s">
        <v>125</v>
      </c>
      <c r="BM288" s="231" t="s">
        <v>425</v>
      </c>
    </row>
    <row r="289" s="13" customFormat="1">
      <c r="A289" s="13"/>
      <c r="B289" s="233"/>
      <c r="C289" s="234"/>
      <c r="D289" s="235" t="s">
        <v>127</v>
      </c>
      <c r="E289" s="236" t="s">
        <v>1</v>
      </c>
      <c r="F289" s="237" t="s">
        <v>426</v>
      </c>
      <c r="G289" s="234"/>
      <c r="H289" s="238">
        <v>146.94900000000001</v>
      </c>
      <c r="I289" s="239"/>
      <c r="J289" s="234"/>
      <c r="K289" s="234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127</v>
      </c>
      <c r="AU289" s="244" t="s">
        <v>85</v>
      </c>
      <c r="AV289" s="13" t="s">
        <v>85</v>
      </c>
      <c r="AW289" s="13" t="s">
        <v>32</v>
      </c>
      <c r="AX289" s="13" t="s">
        <v>76</v>
      </c>
      <c r="AY289" s="244" t="s">
        <v>119</v>
      </c>
    </row>
    <row r="290" s="14" customFormat="1">
      <c r="A290" s="14"/>
      <c r="B290" s="245"/>
      <c r="C290" s="246"/>
      <c r="D290" s="235" t="s">
        <v>127</v>
      </c>
      <c r="E290" s="247" t="s">
        <v>1</v>
      </c>
      <c r="F290" s="248" t="s">
        <v>143</v>
      </c>
      <c r="G290" s="246"/>
      <c r="H290" s="249">
        <v>146.94900000000001</v>
      </c>
      <c r="I290" s="250"/>
      <c r="J290" s="246"/>
      <c r="K290" s="246"/>
      <c r="L290" s="251"/>
      <c r="M290" s="277"/>
      <c r="N290" s="278"/>
      <c r="O290" s="278"/>
      <c r="P290" s="278"/>
      <c r="Q290" s="278"/>
      <c r="R290" s="278"/>
      <c r="S290" s="278"/>
      <c r="T290" s="27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127</v>
      </c>
      <c r="AU290" s="255" t="s">
        <v>85</v>
      </c>
      <c r="AV290" s="14" t="s">
        <v>125</v>
      </c>
      <c r="AW290" s="14" t="s">
        <v>32</v>
      </c>
      <c r="AX290" s="14" t="s">
        <v>81</v>
      </c>
      <c r="AY290" s="255" t="s">
        <v>119</v>
      </c>
    </row>
    <row r="291" s="2" customFormat="1" ht="6.96" customHeight="1">
      <c r="A291" s="38"/>
      <c r="B291" s="66"/>
      <c r="C291" s="67"/>
      <c r="D291" s="67"/>
      <c r="E291" s="67"/>
      <c r="F291" s="67"/>
      <c r="G291" s="67"/>
      <c r="H291" s="67"/>
      <c r="I291" s="67"/>
      <c r="J291" s="67"/>
      <c r="K291" s="67"/>
      <c r="L291" s="44"/>
      <c r="M291" s="38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</row>
  </sheetData>
  <sheetProtection sheet="1" autoFilter="0" formatColumns="0" formatRows="0" objects="1" scenarios="1" spinCount="100000" saltValue="+ssplhSxoS4/om6cQL3Tslejf/zDIPYExr1+GR3xselFaY8Kmse8SzNuFiSgUxr4iecF4DIvw5XBrFuVroFaAQ==" hashValue="AYDOBPsQElGsop3TUoj+iO01xoIUHqGJSOFJRmWdn565eol79gyX7Wlk2kGLjgLG5llENFfpr8P+A6218U0etg==" algorithmName="SHA-512" password="CC35"/>
  <autoFilter ref="C123:K29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 xml:space="preserve"> obnova povrchů v ul. Přemyslova, Dobříš-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427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29. 11. 2020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ROUND((SUM(BE124:BE146)),  2)</f>
        <v>0</v>
      </c>
      <c r="G33" s="38"/>
      <c r="H33" s="38"/>
      <c r="I33" s="155">
        <v>0.20999999999999999</v>
      </c>
      <c r="J33" s="154">
        <f>ROUND(((SUM(BE124:BE146))*I33),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ROUND((SUM(BF124:BF146)),  2)</f>
        <v>0</v>
      </c>
      <c r="G34" s="38"/>
      <c r="H34" s="38"/>
      <c r="I34" s="155">
        <v>0.14999999999999999</v>
      </c>
      <c r="J34" s="154">
        <f>ROUND(((SUM(BF124:BF146))*I34),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ROUND((SUM(BG124:BG146)),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ROUND((SUM(BH124:BH146)),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ROUND((SUM(BI124:BI146)),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 xml:space="preserve"> obnova povrchů v ul. Přemyslova, Dobříš-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2 -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Dobříš</v>
      </c>
      <c r="G89" s="40"/>
      <c r="H89" s="40"/>
      <c r="I89" s="32" t="s">
        <v>22</v>
      </c>
      <c r="J89" s="79" t="str">
        <f>IF(J12="","",J12)</f>
        <v>29. 11. 2020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Dobříš</v>
      </c>
      <c r="G91" s="40"/>
      <c r="H91" s="40"/>
      <c r="I91" s="32" t="s">
        <v>30</v>
      </c>
      <c r="J91" s="36" t="str">
        <f>E21</f>
        <v>Ing. Jan Dudík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Dudík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hidden="1" s="9" customFormat="1" ht="24.96" customHeight="1">
      <c r="A97" s="9"/>
      <c r="B97" s="179"/>
      <c r="C97" s="180"/>
      <c r="D97" s="181" t="s">
        <v>96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79"/>
      <c r="C99" s="180"/>
      <c r="D99" s="181" t="s">
        <v>428</v>
      </c>
      <c r="E99" s="182"/>
      <c r="F99" s="182"/>
      <c r="G99" s="182"/>
      <c r="H99" s="182"/>
      <c r="I99" s="182"/>
      <c r="J99" s="183">
        <f>J128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79"/>
      <c r="C100" s="180"/>
      <c r="D100" s="181" t="s">
        <v>429</v>
      </c>
      <c r="E100" s="182"/>
      <c r="F100" s="182"/>
      <c r="G100" s="182"/>
      <c r="H100" s="182"/>
      <c r="I100" s="182"/>
      <c r="J100" s="183">
        <f>J130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85"/>
      <c r="C101" s="186"/>
      <c r="D101" s="187" t="s">
        <v>430</v>
      </c>
      <c r="E101" s="188"/>
      <c r="F101" s="188"/>
      <c r="G101" s="188"/>
      <c r="H101" s="188"/>
      <c r="I101" s="188"/>
      <c r="J101" s="189">
        <f>J134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431</v>
      </c>
      <c r="E102" s="188"/>
      <c r="F102" s="188"/>
      <c r="G102" s="188"/>
      <c r="H102" s="188"/>
      <c r="I102" s="188"/>
      <c r="J102" s="189">
        <f>J139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432</v>
      </c>
      <c r="E103" s="188"/>
      <c r="F103" s="188"/>
      <c r="G103" s="188"/>
      <c r="H103" s="188"/>
      <c r="I103" s="188"/>
      <c r="J103" s="189">
        <f>J143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433</v>
      </c>
      <c r="E104" s="188"/>
      <c r="F104" s="188"/>
      <c r="G104" s="188"/>
      <c r="H104" s="188"/>
      <c r="I104" s="188"/>
      <c r="J104" s="189">
        <f>J145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 xml:space="preserve"> obnova povrchů v ul. Přemyslova, Dobříš-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89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2 - vedlejší rozpočtové náklady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Dobříš</v>
      </c>
      <c r="G118" s="40"/>
      <c r="H118" s="40"/>
      <c r="I118" s="32" t="s">
        <v>22</v>
      </c>
      <c r="J118" s="79" t="str">
        <f>IF(J12="","",J12)</f>
        <v>29. 11. 2020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Město Dobříš</v>
      </c>
      <c r="G120" s="40"/>
      <c r="H120" s="40"/>
      <c r="I120" s="32" t="s">
        <v>30</v>
      </c>
      <c r="J120" s="36" t="str">
        <f>E21</f>
        <v>Ing. Jan Dudík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Ing. Dudík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105</v>
      </c>
      <c r="D123" s="194" t="s">
        <v>61</v>
      </c>
      <c r="E123" s="194" t="s">
        <v>57</v>
      </c>
      <c r="F123" s="194" t="s">
        <v>58</v>
      </c>
      <c r="G123" s="194" t="s">
        <v>106</v>
      </c>
      <c r="H123" s="194" t="s">
        <v>107</v>
      </c>
      <c r="I123" s="194" t="s">
        <v>108</v>
      </c>
      <c r="J123" s="195" t="s">
        <v>93</v>
      </c>
      <c r="K123" s="196" t="s">
        <v>109</v>
      </c>
      <c r="L123" s="197"/>
      <c r="M123" s="100" t="s">
        <v>1</v>
      </c>
      <c r="N123" s="101" t="s">
        <v>40</v>
      </c>
      <c r="O123" s="101" t="s">
        <v>110</v>
      </c>
      <c r="P123" s="101" t="s">
        <v>111</v>
      </c>
      <c r="Q123" s="101" t="s">
        <v>112</v>
      </c>
      <c r="R123" s="101" t="s">
        <v>113</v>
      </c>
      <c r="S123" s="101" t="s">
        <v>114</v>
      </c>
      <c r="T123" s="102" t="s">
        <v>115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116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P125+P128+P130</f>
        <v>0</v>
      </c>
      <c r="Q124" s="104"/>
      <c r="R124" s="200">
        <f>R125+R128+R130</f>
        <v>0</v>
      </c>
      <c r="S124" s="104"/>
      <c r="T124" s="201">
        <f>T125+T128+T130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95</v>
      </c>
      <c r="BK124" s="202">
        <f>BK125+BK128+BK130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117</v>
      </c>
      <c r="F125" s="206" t="s">
        <v>118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81</v>
      </c>
      <c r="AT125" s="215" t="s">
        <v>75</v>
      </c>
      <c r="AU125" s="215" t="s">
        <v>76</v>
      </c>
      <c r="AY125" s="214" t="s">
        <v>119</v>
      </c>
      <c r="BK125" s="216">
        <f>BK126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175</v>
      </c>
      <c r="F126" s="217" t="s">
        <v>360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P127</f>
        <v>0</v>
      </c>
      <c r="Q126" s="211"/>
      <c r="R126" s="212">
        <f>R127</f>
        <v>0</v>
      </c>
      <c r="S126" s="211"/>
      <c r="T126" s="21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81</v>
      </c>
      <c r="AT126" s="215" t="s">
        <v>75</v>
      </c>
      <c r="AU126" s="215" t="s">
        <v>81</v>
      </c>
      <c r="AY126" s="214" t="s">
        <v>119</v>
      </c>
      <c r="BK126" s="216">
        <f>BK127</f>
        <v>0</v>
      </c>
    </row>
    <row r="127" s="2" customFormat="1" ht="24.15" customHeight="1">
      <c r="A127" s="38"/>
      <c r="B127" s="39"/>
      <c r="C127" s="219" t="s">
        <v>81</v>
      </c>
      <c r="D127" s="219" t="s">
        <v>121</v>
      </c>
      <c r="E127" s="220" t="s">
        <v>434</v>
      </c>
      <c r="F127" s="221" t="s">
        <v>435</v>
      </c>
      <c r="G127" s="222" t="s">
        <v>436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125</v>
      </c>
      <c r="AT127" s="231" t="s">
        <v>121</v>
      </c>
      <c r="AU127" s="231" t="s">
        <v>85</v>
      </c>
      <c r="AY127" s="17" t="s">
        <v>119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81</v>
      </c>
      <c r="BK127" s="232">
        <f>ROUND(I127*H127,2)</f>
        <v>0</v>
      </c>
      <c r="BL127" s="17" t="s">
        <v>125</v>
      </c>
      <c r="BM127" s="231" t="s">
        <v>437</v>
      </c>
    </row>
    <row r="128" s="12" customFormat="1" ht="25.92" customHeight="1">
      <c r="A128" s="12"/>
      <c r="B128" s="203"/>
      <c r="C128" s="204"/>
      <c r="D128" s="205" t="s">
        <v>75</v>
      </c>
      <c r="E128" s="206" t="s">
        <v>438</v>
      </c>
      <c r="F128" s="206" t="s">
        <v>439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</f>
        <v>0</v>
      </c>
      <c r="Q128" s="211"/>
      <c r="R128" s="212">
        <f>R129</f>
        <v>0</v>
      </c>
      <c r="S128" s="211"/>
      <c r="T128" s="213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125</v>
      </c>
      <c r="AT128" s="215" t="s">
        <v>75</v>
      </c>
      <c r="AU128" s="215" t="s">
        <v>76</v>
      </c>
      <c r="AY128" s="214" t="s">
        <v>119</v>
      </c>
      <c r="BK128" s="216">
        <f>BK129</f>
        <v>0</v>
      </c>
    </row>
    <row r="129" s="2" customFormat="1" ht="21.75" customHeight="1">
      <c r="A129" s="38"/>
      <c r="B129" s="39"/>
      <c r="C129" s="219" t="s">
        <v>85</v>
      </c>
      <c r="D129" s="219" t="s">
        <v>121</v>
      </c>
      <c r="E129" s="220" t="s">
        <v>440</v>
      </c>
      <c r="F129" s="221" t="s">
        <v>441</v>
      </c>
      <c r="G129" s="222" t="s">
        <v>436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41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125</v>
      </c>
      <c r="AT129" s="231" t="s">
        <v>121</v>
      </c>
      <c r="AU129" s="231" t="s">
        <v>81</v>
      </c>
      <c r="AY129" s="17" t="s">
        <v>119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81</v>
      </c>
      <c r="BK129" s="232">
        <f>ROUND(I129*H129,2)</f>
        <v>0</v>
      </c>
      <c r="BL129" s="17" t="s">
        <v>125</v>
      </c>
      <c r="BM129" s="231" t="s">
        <v>442</v>
      </c>
    </row>
    <row r="130" s="12" customFormat="1" ht="25.92" customHeight="1">
      <c r="A130" s="12"/>
      <c r="B130" s="203"/>
      <c r="C130" s="204"/>
      <c r="D130" s="205" t="s">
        <v>75</v>
      </c>
      <c r="E130" s="206" t="s">
        <v>443</v>
      </c>
      <c r="F130" s="206" t="s">
        <v>444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P131+SUM(P132:P134)+P139+P143+P145</f>
        <v>0</v>
      </c>
      <c r="Q130" s="211"/>
      <c r="R130" s="212">
        <f>R131+SUM(R132:R134)+R139+R143+R145</f>
        <v>0</v>
      </c>
      <c r="S130" s="211"/>
      <c r="T130" s="213">
        <f>T131+SUM(T132:T134)+T139+T143+T145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154</v>
      </c>
      <c r="AT130" s="215" t="s">
        <v>75</v>
      </c>
      <c r="AU130" s="215" t="s">
        <v>76</v>
      </c>
      <c r="AY130" s="214" t="s">
        <v>119</v>
      </c>
      <c r="BK130" s="216">
        <f>BK131+SUM(BK132:BK134)+BK139+BK143+BK145</f>
        <v>0</v>
      </c>
    </row>
    <row r="131" s="2" customFormat="1" ht="16.5" customHeight="1">
      <c r="A131" s="38"/>
      <c r="B131" s="39"/>
      <c r="C131" s="219" t="s">
        <v>139</v>
      </c>
      <c r="D131" s="219" t="s">
        <v>121</v>
      </c>
      <c r="E131" s="220" t="s">
        <v>445</v>
      </c>
      <c r="F131" s="221" t="s">
        <v>446</v>
      </c>
      <c r="G131" s="222" t="s">
        <v>358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447</v>
      </c>
      <c r="AT131" s="231" t="s">
        <v>121</v>
      </c>
      <c r="AU131" s="231" t="s">
        <v>81</v>
      </c>
      <c r="AY131" s="17" t="s">
        <v>119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81</v>
      </c>
      <c r="BK131" s="232">
        <f>ROUND(I131*H131,2)</f>
        <v>0</v>
      </c>
      <c r="BL131" s="17" t="s">
        <v>447</v>
      </c>
      <c r="BM131" s="231" t="s">
        <v>448</v>
      </c>
    </row>
    <row r="132" s="2" customFormat="1" ht="24.15" customHeight="1">
      <c r="A132" s="38"/>
      <c r="B132" s="39"/>
      <c r="C132" s="219" t="s">
        <v>125</v>
      </c>
      <c r="D132" s="219" t="s">
        <v>121</v>
      </c>
      <c r="E132" s="220" t="s">
        <v>449</v>
      </c>
      <c r="F132" s="221" t="s">
        <v>450</v>
      </c>
      <c r="G132" s="222" t="s">
        <v>451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447</v>
      </c>
      <c r="AT132" s="231" t="s">
        <v>121</v>
      </c>
      <c r="AU132" s="231" t="s">
        <v>81</v>
      </c>
      <c r="AY132" s="17" t="s">
        <v>119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81</v>
      </c>
      <c r="BK132" s="232">
        <f>ROUND(I132*H132,2)</f>
        <v>0</v>
      </c>
      <c r="BL132" s="17" t="s">
        <v>447</v>
      </c>
      <c r="BM132" s="231" t="s">
        <v>452</v>
      </c>
    </row>
    <row r="133" s="2" customFormat="1" ht="24.15" customHeight="1">
      <c r="A133" s="38"/>
      <c r="B133" s="39"/>
      <c r="C133" s="219" t="s">
        <v>154</v>
      </c>
      <c r="D133" s="219" t="s">
        <v>121</v>
      </c>
      <c r="E133" s="220" t="s">
        <v>453</v>
      </c>
      <c r="F133" s="221" t="s">
        <v>454</v>
      </c>
      <c r="G133" s="222" t="s">
        <v>451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447</v>
      </c>
      <c r="AT133" s="231" t="s">
        <v>121</v>
      </c>
      <c r="AU133" s="231" t="s">
        <v>81</v>
      </c>
      <c r="AY133" s="17" t="s">
        <v>119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81</v>
      </c>
      <c r="BK133" s="232">
        <f>ROUND(I133*H133,2)</f>
        <v>0</v>
      </c>
      <c r="BL133" s="17" t="s">
        <v>447</v>
      </c>
      <c r="BM133" s="231" t="s">
        <v>455</v>
      </c>
    </row>
    <row r="134" s="12" customFormat="1" ht="22.8" customHeight="1">
      <c r="A134" s="12"/>
      <c r="B134" s="203"/>
      <c r="C134" s="204"/>
      <c r="D134" s="205" t="s">
        <v>75</v>
      </c>
      <c r="E134" s="217" t="s">
        <v>456</v>
      </c>
      <c r="F134" s="217" t="s">
        <v>457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SUM(P135:P138)</f>
        <v>0</v>
      </c>
      <c r="Q134" s="211"/>
      <c r="R134" s="212">
        <f>SUM(R135:R138)</f>
        <v>0</v>
      </c>
      <c r="S134" s="211"/>
      <c r="T134" s="213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154</v>
      </c>
      <c r="AT134" s="215" t="s">
        <v>75</v>
      </c>
      <c r="AU134" s="215" t="s">
        <v>81</v>
      </c>
      <c r="AY134" s="214" t="s">
        <v>119</v>
      </c>
      <c r="BK134" s="216">
        <f>SUM(BK135:BK138)</f>
        <v>0</v>
      </c>
    </row>
    <row r="135" s="2" customFormat="1" ht="24.15" customHeight="1">
      <c r="A135" s="38"/>
      <c r="B135" s="39"/>
      <c r="C135" s="219" t="s">
        <v>158</v>
      </c>
      <c r="D135" s="219" t="s">
        <v>121</v>
      </c>
      <c r="E135" s="220" t="s">
        <v>458</v>
      </c>
      <c r="F135" s="221" t="s">
        <v>459</v>
      </c>
      <c r="G135" s="222" t="s">
        <v>358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41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447</v>
      </c>
      <c r="AT135" s="231" t="s">
        <v>121</v>
      </c>
      <c r="AU135" s="231" t="s">
        <v>85</v>
      </c>
      <c r="AY135" s="17" t="s">
        <v>119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81</v>
      </c>
      <c r="BK135" s="232">
        <f>ROUND(I135*H135,2)</f>
        <v>0</v>
      </c>
      <c r="BL135" s="17" t="s">
        <v>447</v>
      </c>
      <c r="BM135" s="231" t="s">
        <v>460</v>
      </c>
    </row>
    <row r="136" s="2" customFormat="1" ht="24.15" customHeight="1">
      <c r="A136" s="38"/>
      <c r="B136" s="39"/>
      <c r="C136" s="219" t="s">
        <v>164</v>
      </c>
      <c r="D136" s="219" t="s">
        <v>121</v>
      </c>
      <c r="E136" s="220" t="s">
        <v>461</v>
      </c>
      <c r="F136" s="221" t="s">
        <v>462</v>
      </c>
      <c r="G136" s="222" t="s">
        <v>358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447</v>
      </c>
      <c r="AT136" s="231" t="s">
        <v>121</v>
      </c>
      <c r="AU136" s="231" t="s">
        <v>85</v>
      </c>
      <c r="AY136" s="17" t="s">
        <v>119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81</v>
      </c>
      <c r="BK136" s="232">
        <f>ROUND(I136*H136,2)</f>
        <v>0</v>
      </c>
      <c r="BL136" s="17" t="s">
        <v>447</v>
      </c>
      <c r="BM136" s="231" t="s">
        <v>463</v>
      </c>
    </row>
    <row r="137" s="2" customFormat="1" ht="24.15" customHeight="1">
      <c r="A137" s="38"/>
      <c r="B137" s="39"/>
      <c r="C137" s="219" t="s">
        <v>170</v>
      </c>
      <c r="D137" s="219" t="s">
        <v>121</v>
      </c>
      <c r="E137" s="220" t="s">
        <v>464</v>
      </c>
      <c r="F137" s="221" t="s">
        <v>465</v>
      </c>
      <c r="G137" s="222" t="s">
        <v>358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447</v>
      </c>
      <c r="AT137" s="231" t="s">
        <v>121</v>
      </c>
      <c r="AU137" s="231" t="s">
        <v>85</v>
      </c>
      <c r="AY137" s="17" t="s">
        <v>119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81</v>
      </c>
      <c r="BK137" s="232">
        <f>ROUND(I137*H137,2)</f>
        <v>0</v>
      </c>
      <c r="BL137" s="17" t="s">
        <v>447</v>
      </c>
      <c r="BM137" s="231" t="s">
        <v>466</v>
      </c>
    </row>
    <row r="138" s="2" customFormat="1" ht="37.8" customHeight="1">
      <c r="A138" s="38"/>
      <c r="B138" s="39"/>
      <c r="C138" s="219" t="s">
        <v>175</v>
      </c>
      <c r="D138" s="219" t="s">
        <v>121</v>
      </c>
      <c r="E138" s="220" t="s">
        <v>467</v>
      </c>
      <c r="F138" s="221" t="s">
        <v>468</v>
      </c>
      <c r="G138" s="222" t="s">
        <v>358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447</v>
      </c>
      <c r="AT138" s="231" t="s">
        <v>121</v>
      </c>
      <c r="AU138" s="231" t="s">
        <v>85</v>
      </c>
      <c r="AY138" s="17" t="s">
        <v>119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81</v>
      </c>
      <c r="BK138" s="232">
        <f>ROUND(I138*H138,2)</f>
        <v>0</v>
      </c>
      <c r="BL138" s="17" t="s">
        <v>447</v>
      </c>
      <c r="BM138" s="231" t="s">
        <v>469</v>
      </c>
    </row>
    <row r="139" s="12" customFormat="1" ht="22.8" customHeight="1">
      <c r="A139" s="12"/>
      <c r="B139" s="203"/>
      <c r="C139" s="204"/>
      <c r="D139" s="205" t="s">
        <v>75</v>
      </c>
      <c r="E139" s="217" t="s">
        <v>470</v>
      </c>
      <c r="F139" s="217" t="s">
        <v>471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SUM(P140:P142)</f>
        <v>0</v>
      </c>
      <c r="Q139" s="211"/>
      <c r="R139" s="212">
        <f>SUM(R140:R142)</f>
        <v>0</v>
      </c>
      <c r="S139" s="211"/>
      <c r="T139" s="213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154</v>
      </c>
      <c r="AT139" s="215" t="s">
        <v>75</v>
      </c>
      <c r="AU139" s="215" t="s">
        <v>81</v>
      </c>
      <c r="AY139" s="214" t="s">
        <v>119</v>
      </c>
      <c r="BK139" s="216">
        <f>SUM(BK140:BK142)</f>
        <v>0</v>
      </c>
    </row>
    <row r="140" s="2" customFormat="1" ht="21.75" customHeight="1">
      <c r="A140" s="38"/>
      <c r="B140" s="39"/>
      <c r="C140" s="219" t="s">
        <v>181</v>
      </c>
      <c r="D140" s="219" t="s">
        <v>121</v>
      </c>
      <c r="E140" s="220" t="s">
        <v>472</v>
      </c>
      <c r="F140" s="221" t="s">
        <v>473</v>
      </c>
      <c r="G140" s="222" t="s">
        <v>451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447</v>
      </c>
      <c r="AT140" s="231" t="s">
        <v>121</v>
      </c>
      <c r="AU140" s="231" t="s">
        <v>85</v>
      </c>
      <c r="AY140" s="17" t="s">
        <v>119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81</v>
      </c>
      <c r="BK140" s="232">
        <f>ROUND(I140*H140,2)</f>
        <v>0</v>
      </c>
      <c r="BL140" s="17" t="s">
        <v>447</v>
      </c>
      <c r="BM140" s="231" t="s">
        <v>474</v>
      </c>
    </row>
    <row r="141" s="2" customFormat="1" ht="33" customHeight="1">
      <c r="A141" s="38"/>
      <c r="B141" s="39"/>
      <c r="C141" s="219" t="s">
        <v>186</v>
      </c>
      <c r="D141" s="219" t="s">
        <v>121</v>
      </c>
      <c r="E141" s="220" t="s">
        <v>475</v>
      </c>
      <c r="F141" s="221" t="s">
        <v>476</v>
      </c>
      <c r="G141" s="222" t="s">
        <v>358</v>
      </c>
      <c r="H141" s="223">
        <v>4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447</v>
      </c>
      <c r="AT141" s="231" t="s">
        <v>121</v>
      </c>
      <c r="AU141" s="231" t="s">
        <v>85</v>
      </c>
      <c r="AY141" s="17" t="s">
        <v>119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81</v>
      </c>
      <c r="BK141" s="232">
        <f>ROUND(I141*H141,2)</f>
        <v>0</v>
      </c>
      <c r="BL141" s="17" t="s">
        <v>447</v>
      </c>
      <c r="BM141" s="231" t="s">
        <v>477</v>
      </c>
    </row>
    <row r="142" s="2" customFormat="1" ht="24.15" customHeight="1">
      <c r="A142" s="38"/>
      <c r="B142" s="39"/>
      <c r="C142" s="219" t="s">
        <v>193</v>
      </c>
      <c r="D142" s="219" t="s">
        <v>121</v>
      </c>
      <c r="E142" s="220" t="s">
        <v>478</v>
      </c>
      <c r="F142" s="221" t="s">
        <v>479</v>
      </c>
      <c r="G142" s="222" t="s">
        <v>451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41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447</v>
      </c>
      <c r="AT142" s="231" t="s">
        <v>121</v>
      </c>
      <c r="AU142" s="231" t="s">
        <v>85</v>
      </c>
      <c r="AY142" s="17" t="s">
        <v>119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81</v>
      </c>
      <c r="BK142" s="232">
        <f>ROUND(I142*H142,2)</f>
        <v>0</v>
      </c>
      <c r="BL142" s="17" t="s">
        <v>447</v>
      </c>
      <c r="BM142" s="231" t="s">
        <v>480</v>
      </c>
    </row>
    <row r="143" s="12" customFormat="1" ht="22.8" customHeight="1">
      <c r="A143" s="12"/>
      <c r="B143" s="203"/>
      <c r="C143" s="204"/>
      <c r="D143" s="205" t="s">
        <v>75</v>
      </c>
      <c r="E143" s="217" t="s">
        <v>481</v>
      </c>
      <c r="F143" s="217" t="s">
        <v>482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P144</f>
        <v>0</v>
      </c>
      <c r="Q143" s="211"/>
      <c r="R143" s="212">
        <f>R144</f>
        <v>0</v>
      </c>
      <c r="S143" s="211"/>
      <c r="T143" s="213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154</v>
      </c>
      <c r="AT143" s="215" t="s">
        <v>75</v>
      </c>
      <c r="AU143" s="215" t="s">
        <v>81</v>
      </c>
      <c r="AY143" s="214" t="s">
        <v>119</v>
      </c>
      <c r="BK143" s="216">
        <f>BK144</f>
        <v>0</v>
      </c>
    </row>
    <row r="144" s="2" customFormat="1" ht="33" customHeight="1">
      <c r="A144" s="38"/>
      <c r="B144" s="39"/>
      <c r="C144" s="219" t="s">
        <v>198</v>
      </c>
      <c r="D144" s="219" t="s">
        <v>121</v>
      </c>
      <c r="E144" s="220" t="s">
        <v>483</v>
      </c>
      <c r="F144" s="221" t="s">
        <v>484</v>
      </c>
      <c r="G144" s="222" t="s">
        <v>358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41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447</v>
      </c>
      <c r="AT144" s="231" t="s">
        <v>121</v>
      </c>
      <c r="AU144" s="231" t="s">
        <v>85</v>
      </c>
      <c r="AY144" s="17" t="s">
        <v>119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81</v>
      </c>
      <c r="BK144" s="232">
        <f>ROUND(I144*H144,2)</f>
        <v>0</v>
      </c>
      <c r="BL144" s="17" t="s">
        <v>447</v>
      </c>
      <c r="BM144" s="231" t="s">
        <v>485</v>
      </c>
    </row>
    <row r="145" s="12" customFormat="1" ht="22.8" customHeight="1">
      <c r="A145" s="12"/>
      <c r="B145" s="203"/>
      <c r="C145" s="204"/>
      <c r="D145" s="205" t="s">
        <v>75</v>
      </c>
      <c r="E145" s="217" t="s">
        <v>486</v>
      </c>
      <c r="F145" s="217" t="s">
        <v>487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P146</f>
        <v>0</v>
      </c>
      <c r="Q145" s="211"/>
      <c r="R145" s="212">
        <f>R146</f>
        <v>0</v>
      </c>
      <c r="S145" s="211"/>
      <c r="T145" s="213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154</v>
      </c>
      <c r="AT145" s="215" t="s">
        <v>75</v>
      </c>
      <c r="AU145" s="215" t="s">
        <v>81</v>
      </c>
      <c r="AY145" s="214" t="s">
        <v>119</v>
      </c>
      <c r="BK145" s="216">
        <f>BK146</f>
        <v>0</v>
      </c>
    </row>
    <row r="146" s="2" customFormat="1" ht="24.15" customHeight="1">
      <c r="A146" s="38"/>
      <c r="B146" s="39"/>
      <c r="C146" s="219" t="s">
        <v>203</v>
      </c>
      <c r="D146" s="219" t="s">
        <v>121</v>
      </c>
      <c r="E146" s="220" t="s">
        <v>488</v>
      </c>
      <c r="F146" s="221" t="s">
        <v>489</v>
      </c>
      <c r="G146" s="222" t="s">
        <v>451</v>
      </c>
      <c r="H146" s="223">
        <v>1</v>
      </c>
      <c r="I146" s="224"/>
      <c r="J146" s="225">
        <f>ROUND(I146*H146,2)</f>
        <v>0</v>
      </c>
      <c r="K146" s="226"/>
      <c r="L146" s="44"/>
      <c r="M146" s="280" t="s">
        <v>1</v>
      </c>
      <c r="N146" s="281" t="s">
        <v>41</v>
      </c>
      <c r="O146" s="282"/>
      <c r="P146" s="283">
        <f>O146*H146</f>
        <v>0</v>
      </c>
      <c r="Q146" s="283">
        <v>0</v>
      </c>
      <c r="R146" s="283">
        <f>Q146*H146</f>
        <v>0</v>
      </c>
      <c r="S146" s="283">
        <v>0</v>
      </c>
      <c r="T146" s="28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447</v>
      </c>
      <c r="AT146" s="231" t="s">
        <v>121</v>
      </c>
      <c r="AU146" s="231" t="s">
        <v>85</v>
      </c>
      <c r="AY146" s="17" t="s">
        <v>119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81</v>
      </c>
      <c r="BK146" s="232">
        <f>ROUND(I146*H146,2)</f>
        <v>0</v>
      </c>
      <c r="BL146" s="17" t="s">
        <v>447</v>
      </c>
      <c r="BM146" s="231" t="s">
        <v>490</v>
      </c>
    </row>
    <row r="147" s="2" customFormat="1" ht="6.96" customHeight="1">
      <c r="A147" s="38"/>
      <c r="B147" s="66"/>
      <c r="C147" s="67"/>
      <c r="D147" s="67"/>
      <c r="E147" s="67"/>
      <c r="F147" s="67"/>
      <c r="G147" s="67"/>
      <c r="H147" s="67"/>
      <c r="I147" s="67"/>
      <c r="J147" s="67"/>
      <c r="K147" s="67"/>
      <c r="L147" s="44"/>
      <c r="M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</sheetData>
  <sheetProtection sheet="1" autoFilter="0" formatColumns="0" formatRows="0" objects="1" scenarios="1" spinCount="100000" saltValue="3HeTcfElHWyc4xmgeG/aCLRsPg5UrbwJkQJTmXWJpcjSiwwygwqvP64ntIbiXFdBulUmqUOK7KGUdpY4jxKVmw==" hashValue="sgIigwdZsEVaOC5loRH5g9WWExlm+PJZUG+926OjfoWW4qSYqUi4sIFw4BnrdVCjCJIHCCpnGShwq+RmI87Izw==" algorithmName="SHA-512" password="CC35"/>
  <autoFilter ref="C123:K14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LAPTOP-1HLKIQ53\Dudik</dc:creator>
  <cp:lastModifiedBy>LAPTOP-1HLKIQ53\Dudik</cp:lastModifiedBy>
  <dcterms:created xsi:type="dcterms:W3CDTF">2022-04-07T21:19:09Z</dcterms:created>
  <dcterms:modified xsi:type="dcterms:W3CDTF">2022-04-07T21:19:14Z</dcterms:modified>
</cp:coreProperties>
</file>