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Pozemní komunikace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101 - Pozemní komunikace'!$C$88:$K$605</definedName>
    <definedName name="_xlnm.Print_Area" localSheetId="1">'SO 101 - Pozemní komunikace'!$C$4:$J$39,'SO 101 - Pozemní komunikace'!$C$45:$J$70,'SO 101 - Pozemní komunikace'!$C$76:$K$605</definedName>
    <definedName name="_xlnm.Print_Titles" localSheetId="1">'SO 101 - Pozemní komunikace'!$88:$88</definedName>
    <definedName name="_xlnm._FilterDatabase" localSheetId="2" hidden="1">'VRN - Vedlejší rozpočtové...'!$C$82:$K$124</definedName>
    <definedName name="_xlnm.Print_Area" localSheetId="2">'VRN - Vedlejší rozpočtové...'!$C$4:$J$39,'VRN - Vedlejší rozpočtové...'!$C$45:$J$64,'VRN - Vedlejší rozpočtové...'!$C$70:$K$124</definedName>
    <definedName name="_xlnm.Print_Titles" localSheetId="2">'VRN - Vedlejší rozpočtové...'!$82:$82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6"/>
  <c r="BH86"/>
  <c r="BG86"/>
  <c r="BF86"/>
  <c r="T86"/>
  <c r="R86"/>
  <c r="P86"/>
  <c r="J79"/>
  <c r="F77"/>
  <c r="E75"/>
  <c r="J54"/>
  <c r="F52"/>
  <c r="E50"/>
  <c r="J24"/>
  <c r="E24"/>
  <c r="J55"/>
  <c r="J23"/>
  <c r="J18"/>
  <c r="E18"/>
  <c r="F80"/>
  <c r="J17"/>
  <c r="J15"/>
  <c r="E15"/>
  <c r="F54"/>
  <c r="J14"/>
  <c r="J12"/>
  <c r="J77"/>
  <c r="E7"/>
  <c r="E73"/>
  <c i="2" r="J37"/>
  <c r="J36"/>
  <c i="1" r="AY55"/>
  <c i="2" r="J35"/>
  <c i="1" r="AX55"/>
  <c i="2" r="BI603"/>
  <c r="BH603"/>
  <c r="BG603"/>
  <c r="BF603"/>
  <c r="T603"/>
  <c r="T602"/>
  <c r="R603"/>
  <c r="R602"/>
  <c r="P603"/>
  <c r="P602"/>
  <c r="BI597"/>
  <c r="BH597"/>
  <c r="BG597"/>
  <c r="BF597"/>
  <c r="T597"/>
  <c r="R597"/>
  <c r="P597"/>
  <c r="BI592"/>
  <c r="BH592"/>
  <c r="BG592"/>
  <c r="BF592"/>
  <c r="T592"/>
  <c r="R592"/>
  <c r="P592"/>
  <c r="BI587"/>
  <c r="BH587"/>
  <c r="BG587"/>
  <c r="BF587"/>
  <c r="T587"/>
  <c r="R587"/>
  <c r="P587"/>
  <c r="BI583"/>
  <c r="BH583"/>
  <c r="BG583"/>
  <c r="BF583"/>
  <c r="T583"/>
  <c r="R583"/>
  <c r="P583"/>
  <c r="BI576"/>
  <c r="BH576"/>
  <c r="BG576"/>
  <c r="BF576"/>
  <c r="T576"/>
  <c r="R576"/>
  <c r="P576"/>
  <c r="BI570"/>
  <c r="BH570"/>
  <c r="BG570"/>
  <c r="BF570"/>
  <c r="T570"/>
  <c r="R570"/>
  <c r="P570"/>
  <c r="BI563"/>
  <c r="BH563"/>
  <c r="BG563"/>
  <c r="BF563"/>
  <c r="T563"/>
  <c r="R563"/>
  <c r="P563"/>
  <c r="BI557"/>
  <c r="BH557"/>
  <c r="BG557"/>
  <c r="BF557"/>
  <c r="T557"/>
  <c r="R557"/>
  <c r="P557"/>
  <c r="BI552"/>
  <c r="BH552"/>
  <c r="BG552"/>
  <c r="BF552"/>
  <c r="T552"/>
  <c r="R552"/>
  <c r="P552"/>
  <c r="BI548"/>
  <c r="BH548"/>
  <c r="BG548"/>
  <c r="BF548"/>
  <c r="T548"/>
  <c r="R548"/>
  <c r="P548"/>
  <c r="BI544"/>
  <c r="BH544"/>
  <c r="BG544"/>
  <c r="BF544"/>
  <c r="T544"/>
  <c r="R544"/>
  <c r="P544"/>
  <c r="BI540"/>
  <c r="BH540"/>
  <c r="BG540"/>
  <c r="BF540"/>
  <c r="T540"/>
  <c r="R540"/>
  <c r="P540"/>
  <c r="BI536"/>
  <c r="BH536"/>
  <c r="BG536"/>
  <c r="BF536"/>
  <c r="T536"/>
  <c r="R536"/>
  <c r="P536"/>
  <c r="BI532"/>
  <c r="BH532"/>
  <c r="BG532"/>
  <c r="BF532"/>
  <c r="T532"/>
  <c r="R532"/>
  <c r="P532"/>
  <c r="BI528"/>
  <c r="BH528"/>
  <c r="BG528"/>
  <c r="BF528"/>
  <c r="T528"/>
  <c r="R528"/>
  <c r="P528"/>
  <c r="BI522"/>
  <c r="BH522"/>
  <c r="BG522"/>
  <c r="BF522"/>
  <c r="T522"/>
  <c r="R522"/>
  <c r="P522"/>
  <c r="BI517"/>
  <c r="BH517"/>
  <c r="BG517"/>
  <c r="BF517"/>
  <c r="T517"/>
  <c r="R517"/>
  <c r="P517"/>
  <c r="BI514"/>
  <c r="BH514"/>
  <c r="BG514"/>
  <c r="BF514"/>
  <c r="T514"/>
  <c r="R514"/>
  <c r="P514"/>
  <c r="BI510"/>
  <c r="BH510"/>
  <c r="BG510"/>
  <c r="BF510"/>
  <c r="T510"/>
  <c r="R510"/>
  <c r="P510"/>
  <c r="BI507"/>
  <c r="BH507"/>
  <c r="BG507"/>
  <c r="BF507"/>
  <c r="T507"/>
  <c r="R507"/>
  <c r="P507"/>
  <c r="BI503"/>
  <c r="BH503"/>
  <c r="BG503"/>
  <c r="BF503"/>
  <c r="T503"/>
  <c r="R503"/>
  <c r="P503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6"/>
  <c r="BH486"/>
  <c r="BG486"/>
  <c r="BF486"/>
  <c r="T486"/>
  <c r="R486"/>
  <c r="P486"/>
  <c r="BI481"/>
  <c r="BH481"/>
  <c r="BG481"/>
  <c r="BF481"/>
  <c r="T481"/>
  <c r="R481"/>
  <c r="P481"/>
  <c r="BI477"/>
  <c r="BH477"/>
  <c r="BG477"/>
  <c r="BF477"/>
  <c r="T477"/>
  <c r="R477"/>
  <c r="P477"/>
  <c r="BI472"/>
  <c r="BH472"/>
  <c r="BG472"/>
  <c r="BF472"/>
  <c r="T472"/>
  <c r="R472"/>
  <c r="P472"/>
  <c r="BI467"/>
  <c r="BH467"/>
  <c r="BG467"/>
  <c r="BF467"/>
  <c r="T467"/>
  <c r="R467"/>
  <c r="P467"/>
  <c r="BI460"/>
  <c r="BH460"/>
  <c r="BG460"/>
  <c r="BF460"/>
  <c r="T460"/>
  <c r="R460"/>
  <c r="P460"/>
  <c r="BI456"/>
  <c r="BH456"/>
  <c r="BG456"/>
  <c r="BF456"/>
  <c r="T456"/>
  <c r="R456"/>
  <c r="P456"/>
  <c r="BI451"/>
  <c r="BH451"/>
  <c r="BG451"/>
  <c r="BF451"/>
  <c r="T451"/>
  <c r="R451"/>
  <c r="P451"/>
  <c r="BI446"/>
  <c r="BH446"/>
  <c r="BG446"/>
  <c r="BF446"/>
  <c r="T446"/>
  <c r="R446"/>
  <c r="P446"/>
  <c r="BI441"/>
  <c r="BH441"/>
  <c r="BG441"/>
  <c r="BF441"/>
  <c r="T441"/>
  <c r="R441"/>
  <c r="P441"/>
  <c r="BI437"/>
  <c r="BH437"/>
  <c r="BG437"/>
  <c r="BF437"/>
  <c r="T437"/>
  <c r="R437"/>
  <c r="P437"/>
  <c r="BI433"/>
  <c r="BH433"/>
  <c r="BG433"/>
  <c r="BF433"/>
  <c r="T433"/>
  <c r="R433"/>
  <c r="P433"/>
  <c r="BI429"/>
  <c r="BH429"/>
  <c r="BG429"/>
  <c r="BF429"/>
  <c r="T429"/>
  <c r="R429"/>
  <c r="P429"/>
  <c r="BI425"/>
  <c r="BH425"/>
  <c r="BG425"/>
  <c r="BF425"/>
  <c r="T425"/>
  <c r="R425"/>
  <c r="P425"/>
  <c r="BI422"/>
  <c r="BH422"/>
  <c r="BG422"/>
  <c r="BF422"/>
  <c r="T422"/>
  <c r="R422"/>
  <c r="P422"/>
  <c r="BI417"/>
  <c r="BH417"/>
  <c r="BG417"/>
  <c r="BF417"/>
  <c r="T417"/>
  <c r="R417"/>
  <c r="P417"/>
  <c r="BI412"/>
  <c r="BH412"/>
  <c r="BG412"/>
  <c r="BF412"/>
  <c r="T412"/>
  <c r="R412"/>
  <c r="P412"/>
  <c r="BI406"/>
  <c r="BH406"/>
  <c r="BG406"/>
  <c r="BF406"/>
  <c r="T406"/>
  <c r="R406"/>
  <c r="P406"/>
  <c r="BI402"/>
  <c r="BH402"/>
  <c r="BG402"/>
  <c r="BF402"/>
  <c r="T402"/>
  <c r="R402"/>
  <c r="P402"/>
  <c r="BI399"/>
  <c r="BH399"/>
  <c r="BG399"/>
  <c r="BF399"/>
  <c r="T399"/>
  <c r="R399"/>
  <c r="P399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5"/>
  <c r="BH385"/>
  <c r="BG385"/>
  <c r="BF385"/>
  <c r="T385"/>
  <c r="R385"/>
  <c r="P385"/>
  <c r="BI381"/>
  <c r="BH381"/>
  <c r="BG381"/>
  <c r="BF381"/>
  <c r="T381"/>
  <c r="R381"/>
  <c r="P381"/>
  <c r="BI376"/>
  <c r="BH376"/>
  <c r="BG376"/>
  <c r="BF376"/>
  <c r="T376"/>
  <c r="R376"/>
  <c r="P376"/>
  <c r="BI372"/>
  <c r="BH372"/>
  <c r="BG372"/>
  <c r="BF372"/>
  <c r="T372"/>
  <c r="R372"/>
  <c r="P372"/>
  <c r="BI367"/>
  <c r="BH367"/>
  <c r="BG367"/>
  <c r="BF367"/>
  <c r="T367"/>
  <c r="R367"/>
  <c r="P367"/>
  <c r="BI364"/>
  <c r="BH364"/>
  <c r="BG364"/>
  <c r="BF364"/>
  <c r="T364"/>
  <c r="R364"/>
  <c r="P364"/>
  <c r="BI360"/>
  <c r="BH360"/>
  <c r="BG360"/>
  <c r="BF360"/>
  <c r="T360"/>
  <c r="R360"/>
  <c r="P360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7"/>
  <c r="BH327"/>
  <c r="BG327"/>
  <c r="BF327"/>
  <c r="T327"/>
  <c r="R327"/>
  <c r="P327"/>
  <c r="BI322"/>
  <c r="BH322"/>
  <c r="BG322"/>
  <c r="BF322"/>
  <c r="T322"/>
  <c r="R322"/>
  <c r="P322"/>
  <c r="BI318"/>
  <c r="BH318"/>
  <c r="BG318"/>
  <c r="BF318"/>
  <c r="T318"/>
  <c r="R318"/>
  <c r="P318"/>
  <c r="BI313"/>
  <c r="BH313"/>
  <c r="BG313"/>
  <c r="BF313"/>
  <c r="T313"/>
  <c r="R313"/>
  <c r="P313"/>
  <c r="BI308"/>
  <c r="BH308"/>
  <c r="BG308"/>
  <c r="BF308"/>
  <c r="T308"/>
  <c r="R308"/>
  <c r="P308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6"/>
  <c r="BH226"/>
  <c r="BG226"/>
  <c r="BF226"/>
  <c r="T226"/>
  <c r="R226"/>
  <c r="P226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07"/>
  <c r="BH207"/>
  <c r="BG207"/>
  <c r="BF207"/>
  <c r="T207"/>
  <c r="R207"/>
  <c r="P207"/>
  <c r="BI202"/>
  <c r="BH202"/>
  <c r="BG202"/>
  <c r="BF202"/>
  <c r="T202"/>
  <c r="R202"/>
  <c r="P202"/>
  <c r="BI195"/>
  <c r="BH195"/>
  <c r="BG195"/>
  <c r="BF195"/>
  <c r="T195"/>
  <c r="R195"/>
  <c r="P195"/>
  <c r="BI191"/>
  <c r="BH191"/>
  <c r="BG191"/>
  <c r="BF191"/>
  <c r="T191"/>
  <c r="R191"/>
  <c r="P191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1"/>
  <c r="BH131"/>
  <c r="BG131"/>
  <c r="BF131"/>
  <c r="T131"/>
  <c r="R131"/>
  <c r="P131"/>
  <c r="BI125"/>
  <c r="BH125"/>
  <c r="BG125"/>
  <c r="BF125"/>
  <c r="T125"/>
  <c r="R125"/>
  <c r="P125"/>
  <c r="BI121"/>
  <c r="BH121"/>
  <c r="BG121"/>
  <c r="BF121"/>
  <c r="T121"/>
  <c r="R121"/>
  <c r="P121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1"/>
  <c r="BH101"/>
  <c r="BG101"/>
  <c r="BF101"/>
  <c r="T101"/>
  <c r="R101"/>
  <c r="P101"/>
  <c r="BI96"/>
  <c r="BH96"/>
  <c r="BG96"/>
  <c r="BF96"/>
  <c r="T96"/>
  <c r="R96"/>
  <c r="P96"/>
  <c r="BI92"/>
  <c r="BH92"/>
  <c r="BG92"/>
  <c r="BF92"/>
  <c r="T92"/>
  <c r="R92"/>
  <c r="P92"/>
  <c r="J85"/>
  <c r="F83"/>
  <c r="E81"/>
  <c r="J54"/>
  <c r="F52"/>
  <c r="E50"/>
  <c r="J24"/>
  <c r="E24"/>
  <c r="J86"/>
  <c r="J23"/>
  <c r="J18"/>
  <c r="E18"/>
  <c r="F55"/>
  <c r="J17"/>
  <c r="J15"/>
  <c r="E15"/>
  <c r="F85"/>
  <c r="J14"/>
  <c r="J12"/>
  <c r="J83"/>
  <c r="E7"/>
  <c r="E48"/>
  <c i="1" r="L50"/>
  <c r="AM50"/>
  <c r="AM49"/>
  <c r="L49"/>
  <c r="AM47"/>
  <c r="L47"/>
  <c r="L45"/>
  <c r="L44"/>
  <c i="2" r="J186"/>
  <c r="BK221"/>
  <c r="J336"/>
  <c r="BK372"/>
  <c r="BK216"/>
  <c i="3" r="J104"/>
  <c i="2" r="BK336"/>
  <c i="1" r="AS54"/>
  <c i="3" r="BK118"/>
  <c i="2" r="BK507"/>
  <c r="J318"/>
  <c r="J433"/>
  <c r="BK131"/>
  <c r="J522"/>
  <c r="J345"/>
  <c r="J388"/>
  <c r="BK402"/>
  <c r="J456"/>
  <c r="BK121"/>
  <c r="BK207"/>
  <c r="J446"/>
  <c r="BK249"/>
  <c r="J131"/>
  <c r="BK278"/>
  <c r="BK125"/>
  <c i="3" r="J122"/>
  <c i="2" r="J510"/>
  <c r="BK313"/>
  <c r="BK394"/>
  <c r="BK340"/>
  <c r="BK257"/>
  <c i="3" r="BK122"/>
  <c i="2" r="BK406"/>
  <c r="J481"/>
  <c r="J597"/>
  <c r="J528"/>
  <c r="BK322"/>
  <c r="BK437"/>
  <c r="J191"/>
  <c r="J532"/>
  <c r="BK532"/>
  <c r="J357"/>
  <c r="BK417"/>
  <c r="J367"/>
  <c r="BK552"/>
  <c r="BK232"/>
  <c r="BK353"/>
  <c r="J495"/>
  <c r="BK212"/>
  <c r="J429"/>
  <c r="J96"/>
  <c r="BK540"/>
  <c r="BK226"/>
  <c r="J221"/>
  <c r="BK446"/>
  <c r="J212"/>
  <c r="BK327"/>
  <c r="BK236"/>
  <c r="BK158"/>
  <c r="J143"/>
  <c r="J587"/>
  <c r="BK544"/>
  <c r="J327"/>
  <c r="J92"/>
  <c i="3" r="J109"/>
  <c r="BK109"/>
  <c i="2" r="J406"/>
  <c r="BK422"/>
  <c r="F36"/>
  <c r="J517"/>
  <c r="J592"/>
  <c r="J249"/>
  <c r="BK528"/>
  <c r="BK460"/>
  <c r="J322"/>
  <c r="BK510"/>
  <c r="J402"/>
  <c i="3" r="J86"/>
  <c i="2" r="BK548"/>
  <c r="J274"/>
  <c r="BK477"/>
  <c r="BK101"/>
  <c r="J226"/>
  <c r="J308"/>
  <c r="BK143"/>
  <c r="BK388"/>
  <c i="3" r="BK104"/>
  <c i="2" r="BK603"/>
  <c r="J265"/>
  <c r="BK391"/>
  <c r="BK472"/>
  <c r="BK295"/>
  <c r="J195"/>
  <c r="J422"/>
  <c r="J552"/>
  <c r="BK592"/>
  <c r="J467"/>
  <c r="BK536"/>
  <c r="J583"/>
  <c r="BK456"/>
  <c r="BK349"/>
  <c r="BK557"/>
  <c r="BK291"/>
  <c r="J472"/>
  <c i="3" r="J118"/>
  <c i="2" r="F37"/>
  <c r="J385"/>
  <c r="J394"/>
  <c i="3" r="BK90"/>
  <c i="2" r="BK364"/>
  <c r="J261"/>
  <c r="BK244"/>
  <c r="J381"/>
  <c r="BK367"/>
  <c r="BK587"/>
  <c r="BK195"/>
  <c r="BK176"/>
  <c r="J107"/>
  <c r="BK172"/>
  <c r="J153"/>
  <c r="J557"/>
  <c r="J503"/>
  <c r="BK274"/>
  <c r="BK467"/>
  <c r="BK499"/>
  <c r="J115"/>
  <c r="J507"/>
  <c i="3" r="J96"/>
  <c i="2" r="BK265"/>
  <c r="J202"/>
  <c r="BK153"/>
  <c r="BK168"/>
  <c r="J158"/>
  <c i="3" r="BK96"/>
  <c i="2" r="J216"/>
  <c r="BK360"/>
  <c r="BK491"/>
  <c r="BK148"/>
  <c r="J536"/>
  <c r="BK429"/>
  <c r="J101"/>
  <c r="BK308"/>
  <c r="BK495"/>
  <c r="J176"/>
  <c r="J491"/>
  <c r="J603"/>
  <c r="J121"/>
  <c r="J303"/>
  <c r="F34"/>
  <c r="BK107"/>
  <c r="J437"/>
  <c r="BK269"/>
  <c r="BK240"/>
  <c r="BK486"/>
  <c r="BK433"/>
  <c r="BK517"/>
  <c r="BK163"/>
  <c r="BK425"/>
  <c r="J514"/>
  <c r="J540"/>
  <c r="J360"/>
  <c r="J477"/>
  <c r="J570"/>
  <c i="3" r="BK113"/>
  <c i="2" r="BK376"/>
  <c r="J163"/>
  <c r="BK583"/>
  <c r="J172"/>
  <c r="BK503"/>
  <c r="BK481"/>
  <c r="BK299"/>
  <c r="J148"/>
  <c r="J125"/>
  <c r="J548"/>
  <c r="BK412"/>
  <c r="BK186"/>
  <c r="BK381"/>
  <c r="BK191"/>
  <c r="J544"/>
  <c r="J34"/>
  <c r="J460"/>
  <c r="BK514"/>
  <c r="J313"/>
  <c r="J240"/>
  <c r="J391"/>
  <c i="3" r="BK86"/>
  <c i="2" r="J236"/>
  <c r="BK92"/>
  <c r="BK357"/>
  <c i="3" r="J93"/>
  <c i="2" r="J441"/>
  <c r="J576"/>
  <c r="BK345"/>
  <c r="J364"/>
  <c r="J332"/>
  <c r="J278"/>
  <c r="J425"/>
  <c r="BK563"/>
  <c r="J353"/>
  <c r="BK202"/>
  <c i="3" r="BK100"/>
  <c i="2" r="J269"/>
  <c r="BK318"/>
  <c r="BK522"/>
  <c r="J207"/>
  <c r="BK282"/>
  <c r="J291"/>
  <c r="J232"/>
  <c r="BK96"/>
  <c i="3" r="BK93"/>
  <c i="2" r="BK303"/>
  <c r="BK597"/>
  <c r="J286"/>
  <c r="J499"/>
  <c r="BK261"/>
  <c r="J257"/>
  <c r="J451"/>
  <c r="J372"/>
  <c r="J244"/>
  <c r="BK385"/>
  <c r="J486"/>
  <c r="J399"/>
  <c r="J299"/>
  <c r="BK332"/>
  <c r="J349"/>
  <c r="BK451"/>
  <c r="J376"/>
  <c r="J253"/>
  <c r="J340"/>
  <c r="BK399"/>
  <c i="3" r="J113"/>
  <c i="2" r="BK286"/>
  <c r="BK111"/>
  <c r="BK576"/>
  <c r="J563"/>
  <c r="BK253"/>
  <c r="BK441"/>
  <c r="BK115"/>
  <c r="J417"/>
  <c r="J181"/>
  <c r="BK138"/>
  <c i="3" r="J100"/>
  <c i="2" r="J412"/>
  <c r="BK570"/>
  <c r="J168"/>
  <c r="J282"/>
  <c i="3" r="J90"/>
  <c i="2" r="J111"/>
  <c r="BK181"/>
  <c r="J138"/>
  <c r="J295"/>
  <c r="F35"/>
  <c l="1" r="P405"/>
  <c r="R91"/>
  <c r="BK331"/>
  <c r="J331"/>
  <c r="J65"/>
  <c r="R527"/>
  <c r="R405"/>
  <c r="BK231"/>
  <c r="J231"/>
  <c r="J64"/>
  <c r="R556"/>
  <c r="P201"/>
  <c r="R201"/>
  <c r="BK220"/>
  <c r="J220"/>
  <c r="J63"/>
  <c r="R220"/>
  <c r="T220"/>
  <c r="P556"/>
  <c r="P91"/>
  <c r="T331"/>
  <c r="P527"/>
  <c r="T231"/>
  <c r="BK527"/>
  <c r="J527"/>
  <c r="J67"/>
  <c r="T91"/>
  <c r="P331"/>
  <c r="T527"/>
  <c r="T405"/>
  <c r="P231"/>
  <c r="T556"/>
  <c r="BK91"/>
  <c r="J91"/>
  <c r="J61"/>
  <c r="R331"/>
  <c i="3" r="BK85"/>
  <c i="2" r="R231"/>
  <c r="BK556"/>
  <c r="J556"/>
  <c r="J68"/>
  <c i="3" r="R85"/>
  <c i="2" r="BK201"/>
  <c r="J201"/>
  <c r="J62"/>
  <c r="T201"/>
  <c r="P220"/>
  <c i="3" r="P85"/>
  <c r="R108"/>
  <c r="T85"/>
  <c r="BK108"/>
  <c r="J108"/>
  <c r="J62"/>
  <c r="P108"/>
  <c r="T108"/>
  <c r="BK117"/>
  <c r="J117"/>
  <c r="J63"/>
  <c r="P117"/>
  <c r="R117"/>
  <c r="T117"/>
  <c i="2" r="BK602"/>
  <c r="J602"/>
  <c r="J69"/>
  <c r="BK405"/>
  <c r="J405"/>
  <c r="J66"/>
  <c i="3" r="J80"/>
  <c r="BE86"/>
  <c r="E48"/>
  <c r="F55"/>
  <c r="F79"/>
  <c r="BE90"/>
  <c r="J52"/>
  <c r="BE93"/>
  <c r="BE100"/>
  <c r="BE118"/>
  <c r="BE109"/>
  <c r="BE122"/>
  <c r="BE96"/>
  <c r="BE104"/>
  <c r="BE113"/>
  <c i="2" r="BE195"/>
  <c r="BE308"/>
  <c r="BE345"/>
  <c r="BE367"/>
  <c r="BE372"/>
  <c r="BE412"/>
  <c r="BE441"/>
  <c r="BE503"/>
  <c r="BE510"/>
  <c r="BE522"/>
  <c r="BE528"/>
  <c r="BE536"/>
  <c r="BE548"/>
  <c r="BE576"/>
  <c i="1" r="BC55"/>
  <c i="2" r="J52"/>
  <c r="BE107"/>
  <c r="BE111"/>
  <c r="BE172"/>
  <c r="BE226"/>
  <c r="BE232"/>
  <c r="BE249"/>
  <c r="BE278"/>
  <c r="BE291"/>
  <c r="BE340"/>
  <c r="BE353"/>
  <c r="BE433"/>
  <c r="BE437"/>
  <c r="BE517"/>
  <c r="BE552"/>
  <c i="1" r="AW55"/>
  <c i="2" r="E79"/>
  <c r="BE92"/>
  <c r="BE240"/>
  <c r="BE257"/>
  <c r="BE286"/>
  <c r="BE327"/>
  <c r="BE336"/>
  <c r="BE446"/>
  <c r="F54"/>
  <c r="F86"/>
  <c r="BE125"/>
  <c r="BE138"/>
  <c r="BE158"/>
  <c r="BE181"/>
  <c r="BE186"/>
  <c r="BE236"/>
  <c r="BE274"/>
  <c r="BE349"/>
  <c r="BE376"/>
  <c r="BE486"/>
  <c r="BE491"/>
  <c r="BE495"/>
  <c r="BE532"/>
  <c r="BE101"/>
  <c r="BE153"/>
  <c r="BE163"/>
  <c r="BE168"/>
  <c r="BE207"/>
  <c r="BE212"/>
  <c r="BE253"/>
  <c r="BE261"/>
  <c r="BE269"/>
  <c r="BE282"/>
  <c r="BE299"/>
  <c r="BE313"/>
  <c r="BE202"/>
  <c r="BE295"/>
  <c r="BE417"/>
  <c r="BE422"/>
  <c r="BE425"/>
  <c r="BE451"/>
  <c r="BE456"/>
  <c r="BE460"/>
  <c r="BE467"/>
  <c r="BE499"/>
  <c r="BE563"/>
  <c r="BE583"/>
  <c r="BE592"/>
  <c r="BE597"/>
  <c i="1" r="BA55"/>
  <c i="2" r="BE96"/>
  <c r="BE143"/>
  <c r="BE148"/>
  <c r="BE191"/>
  <c r="BE244"/>
  <c r="BE303"/>
  <c r="BE381"/>
  <c r="BE385"/>
  <c r="BE402"/>
  <c i="1" r="BB55"/>
  <c i="2" r="J55"/>
  <c r="BE121"/>
  <c r="BE131"/>
  <c r="BE265"/>
  <c r="BE357"/>
  <c r="BE388"/>
  <c r="BE391"/>
  <c r="BE394"/>
  <c r="BE429"/>
  <c r="BE514"/>
  <c r="BE570"/>
  <c r="BE115"/>
  <c r="BE176"/>
  <c r="BE216"/>
  <c r="BE221"/>
  <c r="BE318"/>
  <c r="BE322"/>
  <c r="BE332"/>
  <c r="BE360"/>
  <c r="BE364"/>
  <c r="BE399"/>
  <c r="BE406"/>
  <c r="BE472"/>
  <c r="BE477"/>
  <c r="BE481"/>
  <c r="BE507"/>
  <c r="BE540"/>
  <c r="BE544"/>
  <c r="BE557"/>
  <c r="BE587"/>
  <c r="BE603"/>
  <c i="1" r="BD55"/>
  <c i="3" r="F34"/>
  <c i="1" r="BA56"/>
  <c r="BA54"/>
  <c r="W30"/>
  <c i="3" r="F37"/>
  <c i="1" r="BD56"/>
  <c r="BD54"/>
  <c r="W33"/>
  <c i="3" r="F36"/>
  <c i="1" r="BC56"/>
  <c r="BC54"/>
  <c r="AY54"/>
  <c i="3" r="J34"/>
  <c i="1" r="AW56"/>
  <c i="3" r="F35"/>
  <c i="1" r="BB56"/>
  <c r="BB54"/>
  <c r="AX54"/>
  <c i="3" l="1" r="P84"/>
  <c r="P83"/>
  <c i="1" r="AU56"/>
  <c i="2" r="T90"/>
  <c r="T89"/>
  <c i="3" r="BK84"/>
  <c r="J84"/>
  <c r="J60"/>
  <c r="T84"/>
  <c r="T83"/>
  <c i="2" r="P90"/>
  <c r="P89"/>
  <c i="1" r="AU55"/>
  <c i="2" r="R90"/>
  <c r="R89"/>
  <c i="3" r="R84"/>
  <c r="R83"/>
  <c i="2" r="BK90"/>
  <c r="BK89"/>
  <c r="J89"/>
  <c r="J59"/>
  <c i="3" r="J85"/>
  <c r="J61"/>
  <c i="1" r="AU54"/>
  <c r="AW54"/>
  <c r="AK30"/>
  <c r="W31"/>
  <c r="W32"/>
  <c i="2" r="F33"/>
  <c i="1" r="AZ55"/>
  <c i="2" r="J33"/>
  <c i="1" r="AV55"/>
  <c r="AT55"/>
  <c i="3" r="F33"/>
  <c i="1" r="AZ56"/>
  <c i="2" r="J30"/>
  <c i="1" r="AG55"/>
  <c i="3" r="J33"/>
  <c i="1" r="AV56"/>
  <c r="AT56"/>
  <c i="2" l="1" r="J90"/>
  <c r="J60"/>
  <c i="3" r="BK83"/>
  <c r="J83"/>
  <c r="J59"/>
  <c i="1" r="AN55"/>
  <c i="2" r="J39"/>
  <c i="1" r="AZ54"/>
  <c r="W29"/>
  <c i="3" l="1" r="J30"/>
  <c i="1" r="AG56"/>
  <c r="AV54"/>
  <c r="AK29"/>
  <c i="3" l="1" r="J39"/>
  <c i="1" r="AN56"/>
  <c r="AT54"/>
  <c r="AG54"/>
  <c l="1" r="AN54"/>
  <c r="AK26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<sst xmlns="http://schemas.openxmlformats.org/spreadsheetml/2006/main">
  <si>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</si>
  <si>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</si>
  <si>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</si>
  <si>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</si>
  <si>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</si>
  <si>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{44c278a8-4ce5-4c22-99a0-2e1c0c41f3e0}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</si>
  <si>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</si>
  <si>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</si>
  <si>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</si>
  <si>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</si>
  <si>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</si>
  <si>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</si>
  <si>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</si>
  <si>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</si>
  <si>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062-0-25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</si>
  <si>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</si>
  <si>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</si>
  <si>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Dobříš, ul. U Ovčína - stavební úpravy</t>
  </si>
  <si>
    <t>KSO:</t>
  </si>
  <si>
    <t>822 2</t>
  </si>
  <si>
    <t>CC-CZ:</t>
  </si>
  <si>
    <t>2112</t>
  </si>
  <si>
    <t>Místo:</t>
  </si>
  <si>
    <t>Dobříš</t>
  </si>
  <si>
    <t>Datum:</t>
  </si>
  <si>
    <t>18. 9. 2025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</si>
  <si>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</si>
  <si>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</si>
  <si>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</si>
  <si>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</si>
  <si>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</si>
  <si>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</si>
  <si>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</si>
  <si>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</si>
  <si>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Ing. Jiří Cihlář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</si>
  <si>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</si>
  <si>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</si>
  <si>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</si>
  <si>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Součástí ceny musí být veškeré náklady, aby cena byla konečná a zahrnovala veškerý materiál a práce potřebné k dokončení díla. Výkazy výměr byly změřeny digitálně v dwg. Pro výběr zhotovitele je soupis prací nedílnou součástí projektové dokumentace a nesmí být použit samostatně._x000d_
Pro potřeby zpracování rozpočtu a výkazu výměr byla použita projektová dokumentace „Dobříš, ul. U Ovčína - stavební úpravy“. Z jejích příloh byly odměřeny a zjištěny údaje uvedené v tomto výkazu výměr. Jde především o výměry zpevněných ploch, objemy zemních a bouracích prací, výměry nezpevněných ploch, objemy a výměry použitých stavebních prvků, a dále další nezbytné části nutné k dokončení stavby.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</si>
  <si>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</si>
  <si>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</si>
  <si>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</si>
  <si>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</si>
  <si>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</si>
  <si>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</si>
  <si>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</si>
  <si>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</si>
  <si>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</si>
  <si>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</si>
  <si>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</si>
  <si>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</si>
  <si>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</si>
  <si>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</si>
  <si>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</si>
  <si>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</si>
  <si>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</si>
  <si>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</si>
  <si>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</si>
  <si>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</si>
  <si>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</si>
  <si>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</si>
  <si>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</si>
  <si>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</si>
  <si>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</si>
  <si>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</si>
  <si>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</si>
  <si>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</si>
  <si>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</si>
  <si>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</si>
  <si>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</si>
  <si>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</si>
  <si>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</si>
  <si>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</si>
  <si>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</si>
  <si>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</si>
  <si>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</si>
  <si>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</si>
  <si>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</si>
  <si>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</si>
  <si>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Pozemní komunikace</t>
  </si>
  <si>
    <t>ING</t>
  </si>
  <si>
    <t>1</t>
  </si>
  <si>
    <t>{c0c96c81-c0cb-40e7-9624-a363cd793360}</t>
  </si>
  <si>
    <t>2</t>
  </si>
  <si>
    <t>VRN</t>
  </si>
  <si>
    <t>Vedlejší rozpočtové náklady</t>
  </si>
  <si>
    <t>VON</t>
  </si>
  <si>
    <t>{3d48c345-a311-450f-8087-1455ec8b63ee}</t>
  </si>
  <si>
    <t>KRYCÍ LIST SOUPISU PRACÍ</t>
  </si>
  <si>
    <t>Objekt:</t>
  </si>
  <si>
    <t>SO 101 - Pozemní komunikace</t>
  </si>
  <si>
    <t>211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</si>
  <si>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</si>
  <si>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</si>
  <si>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</si>
  <si>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</si>
  <si>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</si>
  <si>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</si>
  <si>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</si>
  <si>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</si>
  <si>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</si>
  <si>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</si>
  <si>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</si>
  <si>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96 - Bourání konstrukcí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</si>
  <si>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</si>
  <si>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</si>
  <si>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</si>
  <si>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</si>
  <si>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</si>
  <si>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</si>
  <si>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</si>
  <si>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</si>
  <si>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</si>
  <si>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</si>
  <si>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</si>
  <si>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</si>
  <si>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</si>
  <si>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</si>
  <si>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</si>
  <si>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</si>
  <si>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</si>
  <si>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</si>
  <si>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</si>
  <si>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</si>
  <si>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122151101</t>
  </si>
  <si>
    <t>Odkopávky a prokopávky nezapažené v hornině třídy těžitelnosti I skupiny 1 a 2 objem do 20 m3 strojně</t>
  </si>
  <si>
    <t>m3</t>
  </si>
  <si>
    <t>CS ÚRS 2025 02</t>
  </si>
  <si>
    <t>4</t>
  </si>
  <si>
    <t>-1007857528</t>
  </si>
  <si>
    <t>PP</t>
  </si>
  <si>
    <t>Odkopávky a prokopávky nezapažené strojně v hornině třídy těžitelnosti I skupiny 1 a 2 do 20 m3</t>
  </si>
  <si>
    <t>Online PSC</t>
  </si>
  <si>
    <t>https://podminky.urs.cz/item/CS_URS_2025_02/122151101</t>
  </si>
  <si>
    <t>VV</t>
  </si>
  <si>
    <t>"svrchní vrstva" 89*0,15</t>
  </si>
  <si>
    <t>122251104</t>
  </si>
  <si>
    <t>Odkopávky a prokopávky nezapažené v hornině třídy těžitelnosti I skupiny 3 objem do 500 m3 strojně</t>
  </si>
  <si>
    <t>-1511833299</t>
  </si>
  <si>
    <t>Odkopávky a prokopávky nezapažené strojně v hornině třídy těžitelnosti I skupiny 3 přes 100 do 500 m3</t>
  </si>
  <si>
    <t>https://podminky.urs.cz/item/CS_URS_2025_02/122251104</t>
  </si>
  <si>
    <t>416</t>
  </si>
  <si>
    <t>Součet</t>
  </si>
  <si>
    <t>3</t>
  </si>
  <si>
    <t>132251101</t>
  </si>
  <si>
    <t>Hloubení rýh nezapažených š do 800 mm v hornině třídy těžitelnosti I skupiny 3 objem do 20 m3 strojně</t>
  </si>
  <si>
    <t>-1142192130</t>
  </si>
  <si>
    <t>Hloubení nezapažených rýh šířky do 800 mm strojně s urovnáním dna do předepsaného profilu a spádu v hornině třídy těžitelnosti I skupiny 3 do 20 m3</t>
  </si>
  <si>
    <t>https://podminky.urs.cz/item/CS_URS_2025_02/132251101</t>
  </si>
  <si>
    <t>"trativod" 324*0,5*0,35</t>
  </si>
  <si>
    <t>"přípojky" 24*0,6*1</t>
  </si>
  <si>
    <t>133251101</t>
  </si>
  <si>
    <t>Hloubení šachet nezapažených v hornině třídy těžitelnosti I skupiny 3 objem do 20 m3</t>
  </si>
  <si>
    <t>CS ÚRS 2025 01</t>
  </si>
  <si>
    <t>-1152443406</t>
  </si>
  <si>
    <t>Hloubení nezapažených šachet strojně v hornině třídy těžitelnosti I skupiny 3 do 20 m3</t>
  </si>
  <si>
    <t>https://podminky.urs.cz/item/CS_URS_2025_01/133251101</t>
  </si>
  <si>
    <t>"pro UV" (1*1*1*11)</t>
  </si>
  <si>
    <t>5</t>
  </si>
  <si>
    <t>162351103</t>
  </si>
  <si>
    <t>Vodorovné přemístění přes 50 do 500 m výkopku/sypaniny z horniny třídy těžitelnosti I skupiny 1 až 3</t>
  </si>
  <si>
    <t>-1338730976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</si>
  <si>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</si>
  <si>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</si>
  <si>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"V rámci stavby" 2,376</t>
  </si>
  <si>
    <t>6</t>
  </si>
  <si>
    <t>162751117</t>
  </si>
  <si>
    <t>Vodorovné přemístění přes 9 000 do 10000 m výkopku/sypaniny z horniny třídy těžitelnosti I skupiny 1 až 3</t>
  </si>
  <si>
    <t>-239622844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</si>
  <si>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</si>
  <si>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</si>
  <si>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P</t>
  </si>
  <si>
    <t>Poznámka k položce:_x000d_
vzdálenost odvozu je pouze orientační, určí uchazeč</t>
  </si>
  <si>
    <t>13,35+416+71,1+11-2,376</t>
  </si>
  <si>
    <t>7</t>
  </si>
  <si>
    <t>167151101</t>
  </si>
  <si>
    <t>Nakládání výkopku z hornin třídy těžitelnosti I skupiny 1 až 3 do 100 m3</t>
  </si>
  <si>
    <t>2131481311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</si>
  <si>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</si>
  <si>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</si>
  <si>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2,376</t>
  </si>
  <si>
    <t>8</t>
  </si>
  <si>
    <t>171201231</t>
  </si>
  <si>
    <t>Poplatek za uložení zeminy a kamení na recyklační skládce (skládkovné) kód odpadu 17 05 04</t>
  </si>
  <si>
    <t>t</t>
  </si>
  <si>
    <t>-2048842069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</si>
  <si>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</si>
  <si>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</si>
  <si>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509,074</t>
  </si>
  <si>
    <t>509,074*1,8 'Přepočtené koeficientem množství</t>
  </si>
  <si>
    <t>9</t>
  </si>
  <si>
    <t>174151101</t>
  </si>
  <si>
    <t>Zásyp jam, šachet rýh nebo kolem objektů sypaninou se zhutněním</t>
  </si>
  <si>
    <t>1242075181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</si>
  <si>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</si>
  <si>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</si>
  <si>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"zásyp odstraněných UV zeminou" 10*(PI*0,275*0,275*1)</t>
  </si>
  <si>
    <t>"obsyp UV štěrkopískem" (11-(PI*0,275*0,275*1*11))</t>
  </si>
  <si>
    <t>"zásyp přípojek ŠD" (24)*0,6*(1-0,36)</t>
  </si>
  <si>
    <t>10</t>
  </si>
  <si>
    <t>M</t>
  </si>
  <si>
    <t>58344171</t>
  </si>
  <si>
    <t>štěrkodrť frakce 0/32</t>
  </si>
  <si>
    <t>-1197085030</t>
  </si>
  <si>
    <t xml:space="preserve"> (24)*0,6*(1-0,36)</t>
  </si>
  <si>
    <t>9,216*2 'Přepočtené koeficientem množství</t>
  </si>
  <si>
    <t>11</t>
  </si>
  <si>
    <t>175151101</t>
  </si>
  <si>
    <t>Obsypání potrubí strojně sypaninou bez prohození, uloženou do 3 m</t>
  </si>
  <si>
    <t>-112095075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</si>
  <si>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</si>
  <si>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</si>
  <si>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(24)*0,6*0,26-(PI*0,075*0,075*(24))</t>
  </si>
  <si>
    <t>58331200</t>
  </si>
  <si>
    <t>štěrkopísek netříděný</t>
  </si>
  <si>
    <t>1178024172</t>
  </si>
  <si>
    <t>8,387+3,32</t>
  </si>
  <si>
    <t>11,707*2 'Přepočtené koeficientem množství</t>
  </si>
  <si>
    <t>13</t>
  </si>
  <si>
    <t>181111111</t>
  </si>
  <si>
    <t>Plošná úprava terénu do 500 m2 zemina skupiny 1 až 4 nerovnosti přes 50 do 100 mm v rovinně a svahu do 1:5</t>
  </si>
  <si>
    <t>m2</t>
  </si>
  <si>
    <t>-1831403118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</si>
  <si>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</si>
  <si>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https://podminky.urs.cz/item/CS_URS_2025_02/181111111</t>
  </si>
  <si>
    <t>450</t>
  </si>
  <si>
    <t>14</t>
  </si>
  <si>
    <t>181351003</t>
  </si>
  <si>
    <t>Rozprostření ornice tl vrstvy do 200 mm pl do 100 m2 v rovině nebo ve svahu do 1:5 strojně</t>
  </si>
  <si>
    <t>-730460797</t>
  </si>
  <si>
    <t>Rozprostření a urovnání ornice v rovině nebo ve svahu sklonu do 1:5 strojně při souvislé ploše do 100 m2, tl. vrstvy do 200 mm</t>
  </si>
  <si>
    <t>https://podminky.urs.cz/item/CS_URS_2025_02/181351003</t>
  </si>
  <si>
    <t>15</t>
  </si>
  <si>
    <t>10364101</t>
  </si>
  <si>
    <t>zemina pro terénní úpravy - ornice</t>
  </si>
  <si>
    <t>-1189017089</t>
  </si>
  <si>
    <t>Poznámka k položce:_x000d_
zemina vhodná k ohumusování</t>
  </si>
  <si>
    <t>450*0,15</t>
  </si>
  <si>
    <t>67,5*1,8 'Přepočtené koeficientem množství</t>
  </si>
  <si>
    <t>16</t>
  </si>
  <si>
    <t>181411131</t>
  </si>
  <si>
    <t>Založení parkového trávníku výsevem pl do 1000 m2 v rovině a ve svahu do 1:5</t>
  </si>
  <si>
    <t>-1728308164</t>
  </si>
  <si>
    <t>Založení trávníku na půdě předem připravené plochy do 1000 m2 výsevem včetně utažení parkového v rovině nebo na svahu do 1:5</t>
  </si>
  <si>
    <t>https://podminky.urs.cz/item/CS_URS_2025_02/181411131</t>
  </si>
  <si>
    <t>17</t>
  </si>
  <si>
    <t>00572420</t>
  </si>
  <si>
    <t>osivo směs travní parková okrasná</t>
  </si>
  <si>
    <t>kg</t>
  </si>
  <si>
    <t>1851598317</t>
  </si>
  <si>
    <t>(450)*0,03</t>
  </si>
  <si>
    <t>18</t>
  </si>
  <si>
    <t>181951112</t>
  </si>
  <si>
    <t>Úprava pláně v hornině třídy těžitelnosti I skupiny 1 až 3 se zhutněním strojně</t>
  </si>
  <si>
    <t>-59280536</t>
  </si>
  <si>
    <t>Úprava pláně vyrovnáním výškových rozdílů strojně v hornině třídy těžitelnosti I, skupiny 1 až 3 se zhutněním</t>
  </si>
  <si>
    <t>https://podminky.urs.cz/item/CS_URS_2025_02/181951112</t>
  </si>
  <si>
    <t>3951+386+523</t>
  </si>
  <si>
    <t>19</t>
  </si>
  <si>
    <t>183402121</t>
  </si>
  <si>
    <t>Rozrušení půdy souvislé pl přes 100 do 500 m2 hl přes 50 do 150 mm v rovině a svahu do 1:5</t>
  </si>
  <si>
    <t>-453124741</t>
  </si>
  <si>
    <t>Rozrušení půdy na hloubku přes 50 do 150 mm souvislé plochy do 500 m2 v rovině nebo na svahu do 1:5</t>
  </si>
  <si>
    <t>https://podminky.urs.cz/item/CS_URS_2025_02/183402121</t>
  </si>
  <si>
    <t>20</t>
  </si>
  <si>
    <t>184813511</t>
  </si>
  <si>
    <t>Chemické odplevelení před založením kultury postřikem na široko v rovině a svahu do 1:5 ručně</t>
  </si>
  <si>
    <t>218238119</t>
  </si>
  <si>
    <t>Chemické odplevelení půdy před založením kultury, trávníku nebo zpevněných ploch ručně o jakékoli výměře postřikem na široko v rovině nebo na svahu do 1:5</t>
  </si>
  <si>
    <t>https://podminky.urs.cz/item/CS_URS_2025_02/184813511</t>
  </si>
  <si>
    <t>184818233</t>
  </si>
  <si>
    <t>Ochrana kmene průměru přes 500 do 700 mm bedněním výšky do 2 m</t>
  </si>
  <si>
    <t>kus</t>
  </si>
  <si>
    <t>2107914399</t>
  </si>
  <si>
    <t>Ochrana kmene bedněním před poškozením stavebním provozem zřízení včetně odstranění výšky bednění do 2 m průměru kmene přes 500 do 700 mm</t>
  </si>
  <si>
    <t>https://podminky.urs.cz/item/CS_URS_2025_02/184818233</t>
  </si>
  <si>
    <t>22</t>
  </si>
  <si>
    <t>185804312</t>
  </si>
  <si>
    <t>Zalití rostlin vodou plocha přes 20 m2</t>
  </si>
  <si>
    <t>-140480641</t>
  </si>
  <si>
    <t>Zalití rostlin vodou plochy záhonů jednotlivě přes 20 m2</t>
  </si>
  <si>
    <t>https://podminky.urs.cz/item/CS_URS_2025_02/185804312</t>
  </si>
  <si>
    <t>Poznámka k položce:_x000d_
3x zalití</t>
  </si>
  <si>
    <t>(450)*0,01*3</t>
  </si>
  <si>
    <t>Zakládání</t>
  </si>
  <si>
    <t>23</t>
  </si>
  <si>
    <t>211971121</t>
  </si>
  <si>
    <t>Zřízení opláštění žeber nebo trativodů geotextilií v rýze nebo zářezu sklonu přes 1:2 š do 2,5 m</t>
  </si>
  <si>
    <t>-488289051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</si>
  <si>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</si>
  <si>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https://podminky.urs.cz/item/CS_URS_2025_02/211971121</t>
  </si>
  <si>
    <t>648</t>
  </si>
  <si>
    <t>24</t>
  </si>
  <si>
    <t>69311068</t>
  </si>
  <si>
    <t>geotextilie netkaná separační, ochranná, filtrační, drenážní PP 300g/m2</t>
  </si>
  <si>
    <t>909094152</t>
  </si>
  <si>
    <t>648*1,15 'Přepočtené koeficientem množství</t>
  </si>
  <si>
    <t>25</t>
  </si>
  <si>
    <t>212752402</t>
  </si>
  <si>
    <t>Trativod z drenážních trubek korugovaných PE-HD SN 8 perforace 360° včetně lože otevřený výkop DN 150 pro liniové stavby</t>
  </si>
  <si>
    <t>m</t>
  </si>
  <si>
    <t>1722034855</t>
  </si>
  <si>
    <t>Trativody z drenážních trubek pro liniové stavby a komunikace se zřízením štěrkového lože pod trubky a s jejich obsypem v otevřeném výkopu trubka korugovaná sendvičová PE-HD SN 8 celoperforovaná 360° DN 150</t>
  </si>
  <si>
    <t>https://podminky.urs.cz/item/CS_URS_2025_02/212752402</t>
  </si>
  <si>
    <t>324</t>
  </si>
  <si>
    <t>26</t>
  </si>
  <si>
    <t>271572211</t>
  </si>
  <si>
    <t>Podsyp pod základové konstrukce se zhutněním z netříděného štěrkopísku</t>
  </si>
  <si>
    <t>684456946</t>
  </si>
  <si>
    <t>Podsyp pod základové konstrukce se zhutněním a urovnáním povrchu ze štěrkopísku netříděného</t>
  </si>
  <si>
    <t>https://podminky.urs.cz/item/CS_URS_2025_02/271572211</t>
  </si>
  <si>
    <t xml:space="preserve">"pod obruby - ŠP dle PD" 386*0,1 </t>
  </si>
  <si>
    <t>Vodorovné konstrukce</t>
  </si>
  <si>
    <t>27</t>
  </si>
  <si>
    <t>451573111</t>
  </si>
  <si>
    <t>Lože pod potrubí otevřený výkop ze štěrkopísku</t>
  </si>
  <si>
    <t>-1365710602</t>
  </si>
  <si>
    <t>Lože pod potrubí, stoky a drobné objekty v otevřeném výkopu z písku a štěrkopísku do 63 mm</t>
  </si>
  <si>
    <t>https://podminky.urs.cz/item/CS_URS_2025_02/451573111</t>
  </si>
  <si>
    <t>(24)*0,6*0,1</t>
  </si>
  <si>
    <t>28</t>
  </si>
  <si>
    <t>452311141</t>
  </si>
  <si>
    <t>Podkladní desky z betonu prostého bez zvýšených nároků na prostředí tř. C 16/20 otevřený výkop</t>
  </si>
  <si>
    <t>-1516976531</t>
  </si>
  <si>
    <t>Podkladní a zajišťovací konstrukce z betonu prostého v otevřeném výkopu bez zvýšených nároků na prostředí desky pod potrubí, stoky a drobné objekty z betonu tř. C 16/20</t>
  </si>
  <si>
    <t>https://podminky.urs.cz/item/CS_URS_2025_02/452311141</t>
  </si>
  <si>
    <t>"pod UV" 0,6*0,6*0,1*11</t>
  </si>
  <si>
    <t>Komunikace pozemní</t>
  </si>
  <si>
    <t>29</t>
  </si>
  <si>
    <t>564861111</t>
  </si>
  <si>
    <t>Podklad ze štěrkodrtě ŠD plochy přes 100 m2 tl 200 mm</t>
  </si>
  <si>
    <t>-635350252</t>
  </si>
  <si>
    <t>Podklad ze štěrkodrti ŠD s rozprostřením a zhutněním plochy přes 100 m2, po zhutnění tl. 200 mm</t>
  </si>
  <si>
    <t>https://podminky.urs.cz/item/CS_URS_2025_02/564861111</t>
  </si>
  <si>
    <t>523</t>
  </si>
  <si>
    <t>30</t>
  </si>
  <si>
    <t>564871111</t>
  </si>
  <si>
    <t>Podklad ze štěrkodrtě ŠD plochy přes 100 m2 tl 250 mm</t>
  </si>
  <si>
    <t>-799071020</t>
  </si>
  <si>
    <t>Podklad ze štěrkodrti ŠD s rozprostřením a zhutněním plochy přes 100 m2, po zhutnění tl. 250 mm</t>
  </si>
  <si>
    <t>https://podminky.urs.cz/item/CS_URS_2025_02/564871111</t>
  </si>
  <si>
    <t>3951</t>
  </si>
  <si>
    <t>31</t>
  </si>
  <si>
    <t>565145021</t>
  </si>
  <si>
    <t>Asfaltový beton vrstva podkladní ACP 16 + tl 60 mm š přes 3 m z nemodifikovaného asfaltu</t>
  </si>
  <si>
    <t>138753310</t>
  </si>
  <si>
    <t>Asfaltový beton vrstva podkladní ACP 16+ z nemodifikovaného asfaltu s rozprostřením a zhutněním ACP 16 + v pruhu šířky přes 3 m, po zhutnění tl. 60 mm</t>
  </si>
  <si>
    <t>https://podminky.urs.cz/item/CS_URS_2025_02/565145021</t>
  </si>
  <si>
    <t>2600</t>
  </si>
  <si>
    <t>32</t>
  </si>
  <si>
    <t>567122111</t>
  </si>
  <si>
    <t>Podklad ze směsi stmelené cementem SC C 8/10 (KSC I) tl 120 mm</t>
  </si>
  <si>
    <t>-768526942</t>
  </si>
  <si>
    <t>Podklad ze směsi stmelené cementem SC bez dilatačních spár, s rozprostřením a zhutněním SC C 8/10 (KSC I), po zhutnění tl. 120 mm</t>
  </si>
  <si>
    <t>https://podminky.urs.cz/item/CS_URS_2025_02/567122111</t>
  </si>
  <si>
    <t>2595</t>
  </si>
  <si>
    <t>33</t>
  </si>
  <si>
    <t>577134121</t>
  </si>
  <si>
    <t>Asfaltový beton vrstva obrusná ACO 11+ tř. I tl 40 mm š přes 3 m z nemodifikovaného asfaltu</t>
  </si>
  <si>
    <t>-564138889</t>
  </si>
  <si>
    <t>Asfaltový beton vrstva obrusná ACO 11 z nemodifikovaného asfaltu s rozprostřením a se zhutněním ACO 11+ v pruhu šířky přes 3 m, po zhutnění tl. 40 mm</t>
  </si>
  <si>
    <t>https://podminky.urs.cz/item/CS_URS_2025_02/577134121</t>
  </si>
  <si>
    <t>34</t>
  </si>
  <si>
    <t>591211111</t>
  </si>
  <si>
    <t>Kladení dlažby z kostek drobných z kamene do lože z kameniva tl 50 mm</t>
  </si>
  <si>
    <t>-1229485195</t>
  </si>
  <si>
    <t>Kladení dlažby z kostek s provedením lože do tl. 50 mm, s vyplněním spár, s dvojím beraněním a se smetením přebytečného materiálu na krajnici drobných z kamene, do lože z kameniva</t>
  </si>
  <si>
    <t>https://podminky.urs.cz/item/CS_URS_2025_02/591211111</t>
  </si>
  <si>
    <t>58,7</t>
  </si>
  <si>
    <t>35</t>
  </si>
  <si>
    <t>58381007</t>
  </si>
  <si>
    <t>kostka štípaná dlažební žula drobná 10/12</t>
  </si>
  <si>
    <t>972873582</t>
  </si>
  <si>
    <t>58,7*1,03 'Přepočtené koeficientem množství</t>
  </si>
  <si>
    <t>36</t>
  </si>
  <si>
    <t>591411111</t>
  </si>
  <si>
    <t>Kladení dlažby z mozaiky jednobarevné komunikací pro pěší lože z kameniva</t>
  </si>
  <si>
    <t>-2105996273</t>
  </si>
  <si>
    <t>Kladení dlažby z mozaiky komunikací pro pěší s vyplněním spár, s dvojím beraněním a se smetením přebytečného materiálu na vzdálenost do 3 m jednobarevné, s ložem tl. do 40 mm z kameniva</t>
  </si>
  <si>
    <t>https://podminky.urs.cz/item/CS_URS_2025_02/591411111</t>
  </si>
  <si>
    <t>"mozaika" 25</t>
  </si>
  <si>
    <t>37</t>
  </si>
  <si>
    <t>58381005</t>
  </si>
  <si>
    <t>kostka štípaná dlažební mozaika žula 4/6 šedá</t>
  </si>
  <si>
    <t>-541841321</t>
  </si>
  <si>
    <t>25*1,03 'Přepočtené koeficientem množství</t>
  </si>
  <si>
    <t>38</t>
  </si>
  <si>
    <t>596211110</t>
  </si>
  <si>
    <t>Kladení zámkové dlažby komunikací pro pěší ručně tl 60 mm skupiny A pl do 50 m2</t>
  </si>
  <si>
    <t>1023916512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</si>
  <si>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</si>
  <si>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https://podminky.urs.cz/item/CS_URS_2025_02/596211110</t>
  </si>
  <si>
    <t>18,4+9+471</t>
  </si>
  <si>
    <t>39</t>
  </si>
  <si>
    <t>59245006</t>
  </si>
  <si>
    <t>dlažba pro nevidomé betonová 200x100mm tl 60mm černá</t>
  </si>
  <si>
    <t>55802387</t>
  </si>
  <si>
    <t>18,4</t>
  </si>
  <si>
    <t>18,4*1,03 'Přepočtené koeficientem množství</t>
  </si>
  <si>
    <t>40</t>
  </si>
  <si>
    <t>59246080.R</t>
  </si>
  <si>
    <t>dlažba pro nevidomé "slepecká přídlažba" betonová 250x250mm tl 60mm přírodní</t>
  </si>
  <si>
    <t>983940618</t>
  </si>
  <si>
    <t>9*1,03 'Přepočtené koeficientem množství</t>
  </si>
  <si>
    <t>41</t>
  </si>
  <si>
    <t>59245016</t>
  </si>
  <si>
    <t>dlažba skladebná betonová 100x100mm tl 60mm přírodní</t>
  </si>
  <si>
    <t>-698874959</t>
  </si>
  <si>
    <t>471</t>
  </si>
  <si>
    <t>471*1,02 'Přepočtené koeficientem množství</t>
  </si>
  <si>
    <t>42</t>
  </si>
  <si>
    <t>596212210</t>
  </si>
  <si>
    <t>Kladení zámkové dlažby pozemních komunikací ručně tl 80 mm skupiny A pl do 50 m2</t>
  </si>
  <si>
    <t>286814275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</si>
  <si>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</si>
  <si>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https://podminky.urs.cz/item/CS_URS_2025_02/596212210</t>
  </si>
  <si>
    <t>1,6+2,3+784</t>
  </si>
  <si>
    <t>43</t>
  </si>
  <si>
    <t>59245020</t>
  </si>
  <si>
    <t>dlažba skladebná betonová 200x100mm tl 80mm přírodní</t>
  </si>
  <si>
    <t>1280748588</t>
  </si>
  <si>
    <t>1,6</t>
  </si>
  <si>
    <t>1,6*1,03 'Přepočtené koeficientem množství</t>
  </si>
  <si>
    <t>44</t>
  </si>
  <si>
    <t>59245005</t>
  </si>
  <si>
    <t>dlažba skladebná betonová 200x100mm tl 80mm černá</t>
  </si>
  <si>
    <t>1476288295</t>
  </si>
  <si>
    <t>2,3</t>
  </si>
  <si>
    <t>2,3*1,03 'Přepočtené koeficientem množství</t>
  </si>
  <si>
    <t>45</t>
  </si>
  <si>
    <t>59245017</t>
  </si>
  <si>
    <t>dlažba skladebná betonová 100x100mm tl 80mm přírodní</t>
  </si>
  <si>
    <t>1414142465</t>
  </si>
  <si>
    <t>784</t>
  </si>
  <si>
    <t>784*1,01 'Přepočtené koeficientem množství</t>
  </si>
  <si>
    <t>46</t>
  </si>
  <si>
    <t>596412112</t>
  </si>
  <si>
    <t>Kladení dlažby z vegetačních tvárnic pozemních komunikací velikosti dlaždic do 0,09 m2 tl 80 mm pl přes 25 do 50 m2</t>
  </si>
  <si>
    <t>-1178577216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</si>
  <si>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25 do 50 m2</t>
  </si>
  <si>
    <t>https://podminky.urs.cz/item/CS_URS_2025_02/596412112</t>
  </si>
  <si>
    <t>489</t>
  </si>
  <si>
    <t>47</t>
  </si>
  <si>
    <t>59245035</t>
  </si>
  <si>
    <t>dlažba plošná vegetační betonová 200x200mm tl 80mm přírodní</t>
  </si>
  <si>
    <t>-650693527</t>
  </si>
  <si>
    <t>Poznámka k položce:_x000d_
- distanční nálisky pro spáry 30 mm_x000d_
- 27,7% podílu zeleně v ploše</t>
  </si>
  <si>
    <t>489*1,02 'Přepočtené koeficientem množství</t>
  </si>
  <si>
    <t>48</t>
  </si>
  <si>
    <t>58343810</t>
  </si>
  <si>
    <t>kamenivo drcené hrubé frakce 4/8</t>
  </si>
  <si>
    <t>-481433360</t>
  </si>
  <si>
    <t>489*0,278*0,08</t>
  </si>
  <si>
    <t>10,875*2 'Přepočtené koeficientem množství</t>
  </si>
  <si>
    <t>49</t>
  </si>
  <si>
    <t>596811220</t>
  </si>
  <si>
    <t>Kladení betonové dlažby komunikací pro pěší do lože z kameniva velikosti přes 0,09 do 0,25 m2 pl do 50 m2</t>
  </si>
  <si>
    <t>-860354800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</si>
  <si>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</si>
  <si>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https://podminky.urs.cz/item/CS_URS_2025_02/596811220</t>
  </si>
  <si>
    <t>"dlažba pro nevidomé" 9,3+11,2</t>
  </si>
  <si>
    <t>50</t>
  </si>
  <si>
    <t>583_deska_8.01</t>
  </si>
  <si>
    <t>deska "varovný pás" dlažební žula 400x400 tl 80 mm, "povrch řezaný, tryskaný", výstupky 20x20 mm, barva tmavě šedá</t>
  </si>
  <si>
    <t>433657816</t>
  </si>
  <si>
    <t>"hmatová dlažba"</t>
  </si>
  <si>
    <t>9,3</t>
  </si>
  <si>
    <t>51</t>
  </si>
  <si>
    <t>583_deska_6.02</t>
  </si>
  <si>
    <t>deska přídlažbová dlažební žula 250x250 tl 80 mm, "povrch řezaný a tryskaný"</t>
  </si>
  <si>
    <t>1538086207</t>
  </si>
  <si>
    <t>"lemování hmatové dlaby" 11,2</t>
  </si>
  <si>
    <t>Trubní vedení</t>
  </si>
  <si>
    <t>52</t>
  </si>
  <si>
    <t>871313121</t>
  </si>
  <si>
    <t>Montáž kanalizačního potrubí hladkého plnostěnného SN 8 z PVC-U DN 160</t>
  </si>
  <si>
    <t>-1137625106</t>
  </si>
  <si>
    <t>Montáž kanalizačního potrubí z tvrdého PVC-U hladkého plnostěnného tuhost SN 8 DN 160</t>
  </si>
  <si>
    <t>https://podminky.urs.cz/item/CS_URS_2025_02/871313121</t>
  </si>
  <si>
    <t>53</t>
  </si>
  <si>
    <t>28611164</t>
  </si>
  <si>
    <t>trubka kanalizační PVC-U plnostěnná jednovrstvá DN 160x1000mm SN8</t>
  </si>
  <si>
    <t>-388796751</t>
  </si>
  <si>
    <t>24*1,05 'Přepočtené koeficientem množství</t>
  </si>
  <si>
    <t>54</t>
  </si>
  <si>
    <t>890411851</t>
  </si>
  <si>
    <t>Bourání šachet z prefabrikovaných skruží strojně obestavěného prostoru do 1,5 m3</t>
  </si>
  <si>
    <t>1880156179</t>
  </si>
  <si>
    <t>Bourání šachet a jímek strojně velikosti obestavěného prostoru do 1,5 m3 z prefabrikovaných skruží</t>
  </si>
  <si>
    <t>https://podminky.urs.cz/item/CS_URS_2025_02/890411851</t>
  </si>
  <si>
    <t>"UV" 10*(PI*0,275*0,275*1)</t>
  </si>
  <si>
    <t>55</t>
  </si>
  <si>
    <t>895941301</t>
  </si>
  <si>
    <t>Osazení vpusti uliční DN 450 z betonových dílců dno s výtokem</t>
  </si>
  <si>
    <t>1357071180</t>
  </si>
  <si>
    <t>Osazení vpusti uliční z betonových dílců DN 450 dno s výtokem</t>
  </si>
  <si>
    <t>https://podminky.urs.cz/item/CS_URS_2025_02/895941301</t>
  </si>
  <si>
    <t>56</t>
  </si>
  <si>
    <t>59223850</t>
  </si>
  <si>
    <t>dno pro uliční vpusť s výtokovým otvorem betonové 450x330x50mm</t>
  </si>
  <si>
    <t>-863750322</t>
  </si>
  <si>
    <t>Poznámka k položce:_x000d_
odtok PVC DN150</t>
  </si>
  <si>
    <t>57</t>
  </si>
  <si>
    <t>895941313</t>
  </si>
  <si>
    <t>Osazení vpusti uliční DN 450 z betonových dílců skruž horní 295 mm</t>
  </si>
  <si>
    <t>-657779398</t>
  </si>
  <si>
    <t>Osazení vpusti uliční z betonových dílců DN 450 skruž horní 295 mm</t>
  </si>
  <si>
    <t>https://podminky.urs.cz/item/CS_URS_2025_02/895941313</t>
  </si>
  <si>
    <t>58</t>
  </si>
  <si>
    <t>59223857</t>
  </si>
  <si>
    <t>skruž betonová horní pro uliční vpusť 450x295x50mm</t>
  </si>
  <si>
    <t>1898446411</t>
  </si>
  <si>
    <t>59</t>
  </si>
  <si>
    <t>895941322</t>
  </si>
  <si>
    <t>Osazení vpusti uliční DN 450 z betonových dílců skruž středová 295 mm</t>
  </si>
  <si>
    <t>1789824108</t>
  </si>
  <si>
    <t>Osazení vpusti uliční z betonových dílců DN 450 skruž středová 295 mm</t>
  </si>
  <si>
    <t>https://podminky.urs.cz/item/CS_URS_2025_02/895941322</t>
  </si>
  <si>
    <t>60</t>
  </si>
  <si>
    <t>59223862</t>
  </si>
  <si>
    <t>skruž betonová středová pro uliční vpusť 450x295x50mm</t>
  </si>
  <si>
    <t>1498854613</t>
  </si>
  <si>
    <t>61</t>
  </si>
  <si>
    <t>899132111</t>
  </si>
  <si>
    <t>Výměna (výšková úprava) poklopu kanalizačního samonivelačního s ošetřením podkladu hloubky do 25 cm</t>
  </si>
  <si>
    <t>57360087</t>
  </si>
  <si>
    <t>Výměna (výšková úprava) poklopu kanalizačního s rámem samonivelačním s ošetřením podkladních vrstev hloubky do 25 cm</t>
  </si>
  <si>
    <t>https://podminky.urs.cz/item/CS_URS_2025_02/899132111</t>
  </si>
  <si>
    <t>"výšková úprava, poklop stávající" 17</t>
  </si>
  <si>
    <t>62</t>
  </si>
  <si>
    <t>899132212</t>
  </si>
  <si>
    <t>Výměna (výšková úprava) poklopu vodovodního samonivelačního nebo pevného šoupátkového</t>
  </si>
  <si>
    <t>-1566059025</t>
  </si>
  <si>
    <t>https://podminky.urs.cz/item/CS_URS_2025_02/899132212</t>
  </si>
  <si>
    <t>"výšková úprava, poklop stávající" 37</t>
  </si>
  <si>
    <t>63</t>
  </si>
  <si>
    <t>899203211</t>
  </si>
  <si>
    <t>Demontáž mříží litinových včetně rámů hmotnosti přes 100 do 150 kg</t>
  </si>
  <si>
    <t>1333793061</t>
  </si>
  <si>
    <t>Demontáž mříží litinových včetně rámů, hmotnosti jednotlivě přes 100 do 150 Kg</t>
  </si>
  <si>
    <t>https://podminky.urs.cz/item/CS_URS_2025_02/899203211</t>
  </si>
  <si>
    <t>64</t>
  </si>
  <si>
    <t>899204112</t>
  </si>
  <si>
    <t>Osazení mříží litinových včetně rámů a košů na bahno pro třídu zatížení D400, E600</t>
  </si>
  <si>
    <t>-1722383240</t>
  </si>
  <si>
    <t>https://podminky.urs.cz/item/CS_URS_2025_02/899204112</t>
  </si>
  <si>
    <t>65</t>
  </si>
  <si>
    <t>59223864</t>
  </si>
  <si>
    <t>prstenec pro uliční vpusť vyrovnávací betonový 390x60x130mm</t>
  </si>
  <si>
    <t>807653034</t>
  </si>
  <si>
    <t>66</t>
  </si>
  <si>
    <t>55242322</t>
  </si>
  <si>
    <t>mříž D 400 - plochá 300x500mm</t>
  </si>
  <si>
    <t>1708388333</t>
  </si>
  <si>
    <t>67</t>
  </si>
  <si>
    <t>59223870</t>
  </si>
  <si>
    <t>koš nízký pro uliční vpusti žárově Pz plech pro rám 500/300mm</t>
  </si>
  <si>
    <t>1179676381</t>
  </si>
  <si>
    <t>68</t>
  </si>
  <si>
    <t>899722113</t>
  </si>
  <si>
    <t>Krytí potrubí z plastů výstražnou fólií z PVC přes 25 do 34cm</t>
  </si>
  <si>
    <t>1756455422</t>
  </si>
  <si>
    <t>Krytí potrubí z plastů výstražnou fólií z PVC šířky přes 25 do 34 cm</t>
  </si>
  <si>
    <t>https://podminky.urs.cz/item/CS_URS_2025_02/899722113</t>
  </si>
  <si>
    <t>69</t>
  </si>
  <si>
    <t>kanalizace_02</t>
  </si>
  <si>
    <t>Zaslepení stávající kanalizace</t>
  </si>
  <si>
    <t>1059700207</t>
  </si>
  <si>
    <t>"přípojka DN150" 10</t>
  </si>
  <si>
    <t>70</t>
  </si>
  <si>
    <t>napojení_v2.1</t>
  </si>
  <si>
    <t>napojení přípojek "jádrové vrtání DN do 160 mm" na stávající potrubí</t>
  </si>
  <si>
    <t>-1566873870</t>
  </si>
  <si>
    <t>10+3</t>
  </si>
  <si>
    <t>Ostatní konstrukce a práce, bourání</t>
  </si>
  <si>
    <t>71</t>
  </si>
  <si>
    <t>914111111</t>
  </si>
  <si>
    <t>Montáž svislé dopravní značky do velikosti 1 m2 objímkami na sloupek nebo konzolu</t>
  </si>
  <si>
    <t>872343608</t>
  </si>
  <si>
    <t>Montáž svislé dopravní značky základní velikosti do 1 m2 objímkami na sloupky nebo konzoly</t>
  </si>
  <si>
    <t>https://podminky.urs.cz/item/CS_URS_2025_02/914111111</t>
  </si>
  <si>
    <t>"stávající" 1</t>
  </si>
  <si>
    <t>"nové" 3+3</t>
  </si>
  <si>
    <t>72</t>
  </si>
  <si>
    <t>40445651</t>
  </si>
  <si>
    <t>informativní značky zónové IZ1, IZ2, IZ8, IZ9 1000x1000mm</t>
  </si>
  <si>
    <t>2038096179</t>
  </si>
  <si>
    <t>"IZ8a" 3</t>
  </si>
  <si>
    <t>"IZ8b" 3</t>
  </si>
  <si>
    <t>73</t>
  </si>
  <si>
    <t>914511112</t>
  </si>
  <si>
    <t>Montáž sloupku dopravních značek délky do 3,5 m s betonovým základem a patkou D 60 mm</t>
  </si>
  <si>
    <t>-1894228282</t>
  </si>
  <si>
    <t>Montáž sloupku dopravních značek délky do 3,5 m do hliníkové patky pro sloupek D 60 mm</t>
  </si>
  <si>
    <t>https://podminky.urs.cz/item/CS_URS_2025_02/914511112</t>
  </si>
  <si>
    <t>1+3</t>
  </si>
  <si>
    <t>74</t>
  </si>
  <si>
    <t>40445225</t>
  </si>
  <si>
    <t>sloupek pro dopravní značku Zn D 60mm v 3,5m</t>
  </si>
  <si>
    <t>1440155285</t>
  </si>
  <si>
    <t>75</t>
  </si>
  <si>
    <t>915121121</t>
  </si>
  <si>
    <t>Vodorovné dopravní značení vodící čáry přerušované š 250 mm základní bílá barva</t>
  </si>
  <si>
    <t>-1763907875</t>
  </si>
  <si>
    <t>Vodorovné dopravní značení stříkané barvou vodící čára bílá šířky 250 mm přerušovaná základní</t>
  </si>
  <si>
    <t>https://podminky.urs.cz/item/CS_URS_2025_02/915121121</t>
  </si>
  <si>
    <t>"1,5/1,5/0,25" 20</t>
  </si>
  <si>
    <t>76</t>
  </si>
  <si>
    <t>915131111</t>
  </si>
  <si>
    <t>Vodorovné dopravní značení přechody pro chodce, šipky, symboly základní bílá barva</t>
  </si>
  <si>
    <t>43061060</t>
  </si>
  <si>
    <t>Vodorovné dopravní značení stříkané barvou přechody pro chodce, šipky, symboly bílé základní</t>
  </si>
  <si>
    <t>https://podminky.urs.cz/item/CS_URS_2025_02/915131111</t>
  </si>
  <si>
    <t>36*0,25</t>
  </si>
  <si>
    <t>77</t>
  </si>
  <si>
    <t>915611111</t>
  </si>
  <si>
    <t>Předznačení vodorovného liniového značení</t>
  </si>
  <si>
    <t>243558005</t>
  </si>
  <si>
    <t>Předznačení pro vodorovné značení stříkané barvou nebo prováděné z nátěrových hmot liniové dělicí čáry, vodicí proužky</t>
  </si>
  <si>
    <t>https://podminky.urs.cz/item/CS_URS_2025_02/915611111</t>
  </si>
  <si>
    <t>78</t>
  </si>
  <si>
    <t>915621111</t>
  </si>
  <si>
    <t>Předznačení vodorovného plošného značení</t>
  </si>
  <si>
    <t>-536474598</t>
  </si>
  <si>
    <t>Předznačení pro vodorovné značení stříkané barvou nebo prováděné z nátěrových hmot plošné šipky, symboly, nápisy</t>
  </si>
  <si>
    <t>https://podminky.urs.cz/item/CS_URS_2025_02/915621111</t>
  </si>
  <si>
    <t>79</t>
  </si>
  <si>
    <t>916131213</t>
  </si>
  <si>
    <t>Osazení silničního obrubníku betonového stojatého s boční opěrou do lože z betonu prostého</t>
  </si>
  <si>
    <t>-1960312795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</si>
  <si>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</si>
  <si>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https://podminky.urs.cz/item/CS_URS_2025_02/916131213</t>
  </si>
  <si>
    <t>345+12+51+1,6+10+17</t>
  </si>
  <si>
    <t>80</t>
  </si>
  <si>
    <t>59217031</t>
  </si>
  <si>
    <t>obrubník silniční betonový 1000x150x250mm</t>
  </si>
  <si>
    <t>-1836043668</t>
  </si>
  <si>
    <t>345</t>
  </si>
  <si>
    <t>345*1,02 'Přepočtené koeficientem množství</t>
  </si>
  <si>
    <t>81</t>
  </si>
  <si>
    <t>59217029</t>
  </si>
  <si>
    <t>obrubník silniční betonový nájezdový 1000x150x150mm</t>
  </si>
  <si>
    <t>45990243</t>
  </si>
  <si>
    <t>51*1,02 'Přepočtené koeficientem množství</t>
  </si>
  <si>
    <t>82</t>
  </si>
  <si>
    <t>59217030</t>
  </si>
  <si>
    <t>obrubník silniční betonový přechodový 1000x150x150-250mm</t>
  </si>
  <si>
    <t>-1601211043</t>
  </si>
  <si>
    <t>12*1,02 'Přepočtené koeficientem množství</t>
  </si>
  <si>
    <t>83</t>
  </si>
  <si>
    <t>59217035</t>
  </si>
  <si>
    <t>obrubník betonový obloukový vnější 780x150x250mm</t>
  </si>
  <si>
    <t>-428492387</t>
  </si>
  <si>
    <t>"R0,5" 1,6</t>
  </si>
  <si>
    <t>"R1 " 10</t>
  </si>
  <si>
    <t>"R2" 17</t>
  </si>
  <si>
    <t>28,6*1,02 'Přepočtené koeficientem množství</t>
  </si>
  <si>
    <t>84</t>
  </si>
  <si>
    <t>916231213</t>
  </si>
  <si>
    <t>Osazení chodníkového obrubníku betonového stojatého s boční opěrou do lože z betonu prostého</t>
  </si>
  <si>
    <t>-1592011520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</si>
  <si>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</si>
  <si>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https://podminky.urs.cz/item/CS_URS_2025_02/916231213</t>
  </si>
  <si>
    <t>85</t>
  </si>
  <si>
    <t>59217017</t>
  </si>
  <si>
    <t>obrubník betonový chodníkový 1000x100x250mm</t>
  </si>
  <si>
    <t>550436271</t>
  </si>
  <si>
    <t>784*1,02 'Přepočtené koeficientem množství</t>
  </si>
  <si>
    <t>86</t>
  </si>
  <si>
    <t>59217016.R1</t>
  </si>
  <si>
    <t>obrubník betonový chodníkový obloukový R0,5 78x8x25 cm</t>
  </si>
  <si>
    <t>1105754537</t>
  </si>
  <si>
    <t>obrubník betonový chodníkový vibrolisovaný obloukový R0,5 78x8x25 cm</t>
  </si>
  <si>
    <t>66/0,78</t>
  </si>
  <si>
    <t>84,615*1,02 'Přepočtené koeficientem množství</t>
  </si>
  <si>
    <t>87</t>
  </si>
  <si>
    <t>919726123</t>
  </si>
  <si>
    <t>Geotextilie pro ochranu, separaci a filtraci netkaná měrná hm přes 300 do 500 g/m2</t>
  </si>
  <si>
    <t>-288106047</t>
  </si>
  <si>
    <t>Geotextilie netkaná pro ochranu, separaci nebo filtraci měrná hmotnost přes 300 do 500 g/m2</t>
  </si>
  <si>
    <t>https://podminky.urs.cz/item/CS_URS_2025_02/919726123</t>
  </si>
  <si>
    <t xml:space="preserve">Poznámka k položce:_x000d_
dle TP170 </t>
  </si>
  <si>
    <t>2595*1,15</t>
  </si>
  <si>
    <t>88</t>
  </si>
  <si>
    <t>919732211</t>
  </si>
  <si>
    <t>Styčná spára napojení nového živičného povrchu na stávající za tepla š 15 mm hl 25 mm s prořezáním</t>
  </si>
  <si>
    <t>1480964873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</si>
  <si>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</si>
  <si>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https://podminky.urs.cz/item/CS_URS_2025_02/919732211</t>
  </si>
  <si>
    <t>89</t>
  </si>
  <si>
    <t>919735112</t>
  </si>
  <si>
    <t>Řezání stávajícího živičného krytu hl přes 50 do 100 mm</t>
  </si>
  <si>
    <t>1399145892</t>
  </si>
  <si>
    <t>Řezání stávajícího živičného krytu nebo podkladu hloubky přes 50 do 100 mm</t>
  </si>
  <si>
    <t>https://podminky.urs.cz/item/CS_URS_2025_02/919735112</t>
  </si>
  <si>
    <t>90</t>
  </si>
  <si>
    <t>935114212</t>
  </si>
  <si>
    <t>Osazení mikroštěrbinového odvodňovacího betonového žlabu 220x260 mm se spádem dna 0,5 %</t>
  </si>
  <si>
    <t>-537204762</t>
  </si>
  <si>
    <t>Osazení štěrbinového odvodňovacího betonového žlabu rozměru 220x260 mm (mikroštěrbinového) se spádem dna 0,5 %</t>
  </si>
  <si>
    <t>https://podminky.urs.cz/item/CS_URS_2025_02/935114212</t>
  </si>
  <si>
    <t>91</t>
  </si>
  <si>
    <t>59221013</t>
  </si>
  <si>
    <t>trouba mikroštěrbinová s přerušovanou štěrbinou betonová spád dna 0,5% 220x260mm</t>
  </si>
  <si>
    <t>-1812631688</t>
  </si>
  <si>
    <t>13*1,02 'Přepočtené koeficientem množství</t>
  </si>
  <si>
    <t>92</t>
  </si>
  <si>
    <t>935114213</t>
  </si>
  <si>
    <t>Osazení záslepky mikroštěrbinového odvodňovacího betonového žlabu 220x260 mm</t>
  </si>
  <si>
    <t>-1744401340</t>
  </si>
  <si>
    <t>Osazení štěrbinového odvodňovacího betonového žlabu rozměru 220x260 mm (mikroštěrbinového) záslepky</t>
  </si>
  <si>
    <t>https://podminky.urs.cz/item/CS_URS_2025_02/935114213</t>
  </si>
  <si>
    <t>93</t>
  </si>
  <si>
    <t>59221641</t>
  </si>
  <si>
    <t>záslepka pro mikroštěrbinovou troubu 220x260x120mm</t>
  </si>
  <si>
    <t>1076210885</t>
  </si>
  <si>
    <t>94</t>
  </si>
  <si>
    <t>935114215</t>
  </si>
  <si>
    <t>Osazení vpusťového kompletu mikroštěrbinového odvodňovacího betonového žlabu 220x260 mm</t>
  </si>
  <si>
    <t>-383254292</t>
  </si>
  <si>
    <t>Osazení štěrbinového odvodňovacího betonového žlabu rozměru 220x260 mm (mikroštěrbinového) vpusťového kompletu</t>
  </si>
  <si>
    <t>https://podminky.urs.cz/item/CS_URS_2025_02/935114215</t>
  </si>
  <si>
    <t>95</t>
  </si>
  <si>
    <t>59221636</t>
  </si>
  <si>
    <t>vpusťový komplet pro mikroštěrbinovou troubu 220x260x1000mm</t>
  </si>
  <si>
    <t>446235849</t>
  </si>
  <si>
    <t>96</t>
  </si>
  <si>
    <t>979054441</t>
  </si>
  <si>
    <t>Očištění vybouraných z desek nebo dlaždic s původním spárováním z kameniva těženého</t>
  </si>
  <si>
    <t>653604819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</si>
  <si>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</si>
  <si>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https://podminky.urs.cz/item/CS_URS_2025_02/979054441</t>
  </si>
  <si>
    <t>Poznámka k položce:_x000d_
vč. uložení na palety pro přepravu</t>
  </si>
  <si>
    <t>880</t>
  </si>
  <si>
    <t>97</t>
  </si>
  <si>
    <t>979054451</t>
  </si>
  <si>
    <t>Očištění vybouraných zámkových dlaždic s původním spárováním z kameniva těženého</t>
  </si>
  <si>
    <t>-1170057135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</si>
  <si>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</si>
  <si>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https://podminky.urs.cz/item/CS_URS_2025_02/979054451</t>
  </si>
  <si>
    <t>197</t>
  </si>
  <si>
    <t>Bourání konstrukcí</t>
  </si>
  <si>
    <t>98</t>
  </si>
  <si>
    <t>113106121</t>
  </si>
  <si>
    <t>Rozebrání dlažeb z betonových nebo kamenných dlaždic komunikací pro pěší ručně</t>
  </si>
  <si>
    <t>-1504783931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</si>
  <si>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</si>
  <si>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https://podminky.urs.cz/item/CS_URS_2025_02/113106121</t>
  </si>
  <si>
    <t>99</t>
  </si>
  <si>
    <t>113106123</t>
  </si>
  <si>
    <t>Rozebrání dlažeb ze zámkových dlaždic komunikací pro pěší ručně</t>
  </si>
  <si>
    <t>89391749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</si>
  <si>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</si>
  <si>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https://podminky.urs.cz/item/CS_URS_2025_02/113106123</t>
  </si>
  <si>
    <t>100</t>
  </si>
  <si>
    <t>113107223</t>
  </si>
  <si>
    <t>Odstranění podkladu z kameniva drceného tl přes 200 do 300 mm strojně pl přes 200 m2</t>
  </si>
  <si>
    <t>-670620597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</si>
  <si>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</si>
  <si>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https://podminky.urs.cz/item/CS_URS_2025_02/113107223</t>
  </si>
  <si>
    <t>4633</t>
  </si>
  <si>
    <t>101</t>
  </si>
  <si>
    <t>113154558</t>
  </si>
  <si>
    <t>Frézování živičného krytu tl 100 mm pl přes 2000 do 10000 m2</t>
  </si>
  <si>
    <t>-2025430360</t>
  </si>
  <si>
    <t>Frézování živičného podkladu nebo krytu s naložením hmot na dopravní prostředek plochy přes 2 000 do 10 000 m2 tloušťky vrstvy 100 mm</t>
  </si>
  <si>
    <t>https://podminky.urs.cz/item/CS_URS_2025_02/113154558</t>
  </si>
  <si>
    <t>3467</t>
  </si>
  <si>
    <t>102</t>
  </si>
  <si>
    <t>113202111</t>
  </si>
  <si>
    <t>Vytrhání obrub krajníků obrubníků stojatých</t>
  </si>
  <si>
    <t>-708614585</t>
  </si>
  <si>
    <t>Vytrhání obrub s vybouráním lože, s přemístěním hmot na skládku na vzdálenost do 3 m nebo s naložením na dopravní prostředek z krajníků nebo obrubníků stojatých</t>
  </si>
  <si>
    <t>https://podminky.urs.cz/item/CS_URS_2025_02/113202111</t>
  </si>
  <si>
    <t>672</t>
  </si>
  <si>
    <t>103</t>
  </si>
  <si>
    <t>966006132</t>
  </si>
  <si>
    <t>Odstranění značek dopravních nebo orientačních se sloupky s betonovými patkami</t>
  </si>
  <si>
    <t>859807697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</si>
  <si>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</si>
  <si>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https://podminky.urs.cz/item/CS_URS_2025_02/966006132</t>
  </si>
  <si>
    <t>104</t>
  </si>
  <si>
    <t>966006211</t>
  </si>
  <si>
    <t>Odstranění svislých dopravních značek ze sloupů, sloupků nebo konzol</t>
  </si>
  <si>
    <t>344833890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</si>
  <si>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</si>
  <si>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https://podminky.urs.cz/item/CS_URS_2025_02/966006211</t>
  </si>
  <si>
    <t>997</t>
  </si>
  <si>
    <t>Přesun sutě</t>
  </si>
  <si>
    <t>105</t>
  </si>
  <si>
    <t>997221551</t>
  </si>
  <si>
    <t>Vodorovná doprava suti ze sypkých materiálů do 1 km</t>
  </si>
  <si>
    <t>-1087454938</t>
  </si>
  <si>
    <t>Vodorovná doprava suti bez naložení, ale se složením a s hrubým urovnáním ze sypkých materiálů, na vzdálenost do 1 km</t>
  </si>
  <si>
    <t>https://podminky.urs.cz/item/CS_URS_2025_02/997221551</t>
  </si>
  <si>
    <t>"podklad na recyklační skládku" 2038,52+197*(0,26-0,131)+888*(0,255-0,11)</t>
  </si>
  <si>
    <t>"frézink na recyklační skládku" 797,41</t>
  </si>
  <si>
    <t>106</t>
  </si>
  <si>
    <t>997221559</t>
  </si>
  <si>
    <t>Příplatek ZKD 1 km u vodorovné dopravy suti ze sypkých materiálů</t>
  </si>
  <si>
    <t>43395629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</si>
  <si>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</si>
  <si>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</si>
  <si>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"podklad na recyklační skládku" (2038,52+197*(0,26-0,131)+888*(0,255-0,11))*9</t>
  </si>
  <si>
    <t>"frézink na recyklační skládku" 797,41*9</t>
  </si>
  <si>
    <t>107</t>
  </si>
  <si>
    <t>997221561</t>
  </si>
  <si>
    <t>Vodorovná doprava suti z kusových materiálů do 1 km</t>
  </si>
  <si>
    <t>1413623210</t>
  </si>
  <si>
    <t>Vodorovná doprava suti bez naložení, ale se složením a s hrubým urovnáním z kusových materiálů, na vzdálenost do 1 km</t>
  </si>
  <si>
    <t>https://podminky.urs.cz/item/CS_URS_2025_02/997221561</t>
  </si>
  <si>
    <t>"beton na recyklační skládku" 20,302+137,76+0,082</t>
  </si>
  <si>
    <t>"dlažba na skládku stavebníka bez poplatku" 197*(0,131)+888*(0,11)</t>
  </si>
  <si>
    <t>108</t>
  </si>
  <si>
    <t>997221569</t>
  </si>
  <si>
    <t>Příplatek ZKD 1 km u vodorovné dopravy suti z kusových materiálů</t>
  </si>
  <si>
    <t>-178460729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</si>
  <si>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</si>
  <si>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</si>
  <si>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"beton na recyklační skládku" (20,302+137,76+0,082)*9</t>
  </si>
  <si>
    <t>"dlažba na skládku stavebníka bez poplatku" (197*(0,131)+888*(0,11))*1</t>
  </si>
  <si>
    <t>109</t>
  </si>
  <si>
    <t>997221611</t>
  </si>
  <si>
    <t>Nakládání suti na dopravní prostředky pro vodorovnou dopravu</t>
  </si>
  <si>
    <t>1449210821</t>
  </si>
  <si>
    <t>Nakládání na dopravní prostředky pro vodorovnou dopravu suti</t>
  </si>
  <si>
    <t>https://podminky.urs.cz/item/CS_URS_2025_02/997221611</t>
  </si>
  <si>
    <t>110</t>
  </si>
  <si>
    <t>997221861</t>
  </si>
  <si>
    <t>Poplatek za uložení na recyklační skládce (skládkovné) stavebního odpadu z prostého betonu pod kódem 17 01 01</t>
  </si>
  <si>
    <t>-1976483297</t>
  </si>
  <si>
    <t>Poplatek za uložení stavebního odpadu na recyklační skládce (skládkovné) z prostého betonu zatříděného do Katalogu odpadů pod kódem 17 01 01</t>
  </si>
  <si>
    <t>https://podminky.urs.cz/item/CS_URS_2025_02/997221861</t>
  </si>
  <si>
    <t>20,302+137,76+0,082</t>
  </si>
  <si>
    <t>111</t>
  </si>
  <si>
    <t>997221873</t>
  </si>
  <si>
    <t>Poplatek za uložení na recyklační skládce (skládkovné) stavebního odpadu zeminy a kamení zatříděného do Katalogu odpadů pod kódem 17 05 04</t>
  </si>
  <si>
    <t>-817628522</t>
  </si>
  <si>
    <t>https://podminky.urs.cz/item/CS_URS_2025_02/997221873</t>
  </si>
  <si>
    <t>2038,52+197*(0,26-0,131)+888*(0,255-0,11)</t>
  </si>
  <si>
    <t>112</t>
  </si>
  <si>
    <t>997221875</t>
  </si>
  <si>
    <t>Poplatek za uložení na recyklační skládce (skládkovné) stavebního odpadu asfaltového bez obsahu dehtu zatříděného do Katalogu odpadů pod kódem 17 03 02</t>
  </si>
  <si>
    <t>1650893748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</si>
  <si>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</si>
  <si>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</si>
  <si>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797,41</t>
  </si>
  <si>
    <t>998</t>
  </si>
  <si>
    <t>Přesun hmot</t>
  </si>
  <si>
    <t>113</t>
  </si>
  <si>
    <t>998223011</t>
  </si>
  <si>
    <t>Přesun hmot pro pozemní komunikace s krytem dlážděným</t>
  </si>
  <si>
    <t>70212867</t>
  </si>
  <si>
    <t>Přesun hmot pro pozemní komunikace s krytem dlážděným dopravní vzdálenost do 200 m jakékoliv délky objektu</t>
  </si>
  <si>
    <t>https://podminky.urs.cz/item/CS_URS_2025_02/998223011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</si>
  <si>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</si>
  <si>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</si>
  <si>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</si>
  <si>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</si>
  <si>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</si>
  <si>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</si>
  <si>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012164000</t>
  </si>
  <si>
    <t>Vytyčení a zaměření inženýrských sítí</t>
  </si>
  <si>
    <t>kpl</t>
  </si>
  <si>
    <t>1024</t>
  </si>
  <si>
    <t>-418378878</t>
  </si>
  <si>
    <t>https://podminky.urs.cz/item/CS_URS_2025_02/012164000</t>
  </si>
  <si>
    <t>Poznámka k položce:_x000d_
Položka zahrnuje veškeré náklady nutné pro Zajištění inženýrských sítí během realizace stavby dle požadavku správců. Nutné vytyčení všech podzemních sítí s protokolárním zápisem příslušných správců. Přesnou polohu podzemních vedení ověřit ručně kopanými sondami. Podzemní sdělovací kabely, elektrické vedení, odvodňovací potrubí, vodovod, v trase příčné přechody. Přechody nutno ochránit. Zajištění stavby proti škodě na okolních pozemcích a objektech.</t>
  </si>
  <si>
    <t>012303000</t>
  </si>
  <si>
    <t>Zeměměřičské práce při provádění stavby</t>
  </si>
  <si>
    <t>380176120</t>
  </si>
  <si>
    <t xml:space="preserve">Geodetická činnost v průběhu provádění stavebních prací (geodet zhotovitele stavby) včetně vytyčení stavby a skutečného zjištění průběhu inženýrských sítí. </t>
  </si>
  <si>
    <t>https://podminky.urs.cz/item/CS_URS_2025_02/012303000</t>
  </si>
  <si>
    <t>012403000</t>
  </si>
  <si>
    <t>Zeměměřičské práce po výstavbě</t>
  </si>
  <si>
    <t>-890196030</t>
  </si>
  <si>
    <t>https://podminky.urs.cz/item/CS_URS_2025_02/012403000</t>
  </si>
  <si>
    <t>012414000</t>
  </si>
  <si>
    <t>Geometrický plán</t>
  </si>
  <si>
    <t>770779776</t>
  </si>
  <si>
    <t>https://podminky.urs.cz/item/CS_URS_2025_02/012414000</t>
  </si>
  <si>
    <t xml:space="preserve">Poznámka k položce:_x000d_
Zajištění geometrických plánů skutečného provedení objektů a inženýrských sítí  a geometrických plánů věcných břemen v požadovaném formátu s hranicemi pozemků jako podklad pro vklad do katastrální mapy pro evidenci změn na katastrálním úřadu. Tato dokumentace bude potvrzena příslušným katastrálním úřadem a předána v elektronické i v papírové podobě v počtu paré dle smlouvy._x000d_
položka zahrnuje:       _x000d_
- přípravu podkladů, vyhotovení žádosti pro vklad na katastrální úřad_x000d_
- polní práce spojené s vyhotovením geometrického plánu_x000d_
- výpočetní a grafické kancelářské práce_x000d_
- úřední ověření výsledného elaborátu_x000d_
- schválení návrhu vkladu do katastru nemovitostí příslušným katastrálním úřadem </t>
  </si>
  <si>
    <t>013274000</t>
  </si>
  <si>
    <t>Pasportizace objektu před započetím prací</t>
  </si>
  <si>
    <t>750076054</t>
  </si>
  <si>
    <t>https://podminky.urs.cz/item/CS_URS_2025_02/013274000</t>
  </si>
  <si>
    <t xml:space="preserve">Poznámka k položce:_x000d_
Pasportizace komunikací, zeleně a  staveb dotčených výstavbou, které nejsou majetkem investora vč.okolní vzrostlé zeleně, oplocení apod.</t>
  </si>
  <si>
    <t>013284000</t>
  </si>
  <si>
    <t>Pasportizace objektu po provedení prací</t>
  </si>
  <si>
    <t>857076416</t>
  </si>
  <si>
    <t>https://podminky.urs.cz/item/CS_URS_2025_02/013284000</t>
  </si>
  <si>
    <t>VRN3</t>
  </si>
  <si>
    <t>Zařízení staveniště</t>
  </si>
  <si>
    <t>030001000</t>
  </si>
  <si>
    <t>1738922521</t>
  </si>
  <si>
    <t>https://podminky.urs.cz/item/CS_URS_2025_02/030001000</t>
  </si>
  <si>
    <t xml:space="preserve">Poznámka k položce:_x000d_
Kompletní zařízení staveniště pro celou stavbu  včetně zajištění potřebných povolení a rozhodnutí.   _x000d_
Položka zahrnuje náklady spojené se staveništními komunikacemi, vstupem a vjezdem na staveniště, nasvětlení výkopů a lávky přes výkopy,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pracoviště.Poplatky a náklady za spotřebované energie, plyn a vodu atd. v době výstavby až do předání díla.Zajištění údržby veřejných komunikací a komunikací pro pěší v průběhu celé stavby, včetně případné zimní údržby.</t>
  </si>
  <si>
    <t>034303000</t>
  </si>
  <si>
    <t>Dopravní značení na staveništi</t>
  </si>
  <si>
    <t>103201782</t>
  </si>
  <si>
    <t>https://podminky.urs.cz/item/CS_URS_2025_02/034303000</t>
  </si>
  <si>
    <t>Poznámka k položce:_x000d_
DIO</t>
  </si>
  <si>
    <t>VRN4</t>
  </si>
  <si>
    <t>Inženýrská činnost</t>
  </si>
  <si>
    <t>043002000</t>
  </si>
  <si>
    <t>Zkoušky a ostatní měření</t>
  </si>
  <si>
    <t>105982265</t>
  </si>
  <si>
    <t>https://podminky.urs.cz/item/CS_URS_2025_02/043002000</t>
  </si>
  <si>
    <t>Poznámka k položce:_x000d_
Provedení zkoušky PAU k zatřídění odpadů demolic dle vyhlášky</t>
  </si>
  <si>
    <t>043154000</t>
  </si>
  <si>
    <t>Zkoušky hutnicí</t>
  </si>
  <si>
    <t>-1375343202</t>
  </si>
  <si>
    <t>https://podminky.urs.cz/item/CS_URS_2025_02/043154000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</si>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</sst>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151101" TargetMode="External" /><Relationship Id="rId2" Type="http://schemas.openxmlformats.org/officeDocument/2006/relationships/hyperlink" Target="https://podminky.urs.cz/item/CS_URS_2025_02/122251104" TargetMode="External" /><Relationship Id="rId3" Type="http://schemas.openxmlformats.org/officeDocument/2006/relationships/hyperlink" Target="https://podminky.urs.cz/item/CS_URS_2025_02/132251101" TargetMode="External" /><Relationship Id="rId4" Type="http://schemas.openxmlformats.org/officeDocument/2006/relationships/hyperlink" Target="https://podminky.urs.cz/item/CS_URS_2025_01/133251101" TargetMode="External" /><Relationship Id="rId5" Type="http://schemas.openxmlformats.org/officeDocument/2006/relationships/hyperlink" Target="https://podminky.urs.cz/item/CS_URS_2025_02/162351103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74151101" TargetMode="External" /><Relationship Id="rId10" Type="http://schemas.openxmlformats.org/officeDocument/2006/relationships/hyperlink" Target="https://podminky.urs.cz/item/CS_URS_2025_02/175151101" TargetMode="External" /><Relationship Id="rId11" Type="http://schemas.openxmlformats.org/officeDocument/2006/relationships/hyperlink" Target="https://podminky.urs.cz/item/CS_URS_2025_02/181111111" TargetMode="External" /><Relationship Id="rId12" Type="http://schemas.openxmlformats.org/officeDocument/2006/relationships/hyperlink" Target="https://podminky.urs.cz/item/CS_URS_2025_02/181351003" TargetMode="External" /><Relationship Id="rId13" Type="http://schemas.openxmlformats.org/officeDocument/2006/relationships/hyperlink" Target="https://podminky.urs.cz/item/CS_URS_2025_02/181411131" TargetMode="External" /><Relationship Id="rId14" Type="http://schemas.openxmlformats.org/officeDocument/2006/relationships/hyperlink" Target="https://podminky.urs.cz/item/CS_URS_2025_02/181951112" TargetMode="External" /><Relationship Id="rId15" Type="http://schemas.openxmlformats.org/officeDocument/2006/relationships/hyperlink" Target="https://podminky.urs.cz/item/CS_URS_2025_02/183402121" TargetMode="External" /><Relationship Id="rId16" Type="http://schemas.openxmlformats.org/officeDocument/2006/relationships/hyperlink" Target="https://podminky.urs.cz/item/CS_URS_2025_02/184813511" TargetMode="External" /><Relationship Id="rId17" Type="http://schemas.openxmlformats.org/officeDocument/2006/relationships/hyperlink" Target="https://podminky.urs.cz/item/CS_URS_2025_02/184818233" TargetMode="External" /><Relationship Id="rId18" Type="http://schemas.openxmlformats.org/officeDocument/2006/relationships/hyperlink" Target="https://podminky.urs.cz/item/CS_URS_2025_02/185804312" TargetMode="External" /><Relationship Id="rId19" Type="http://schemas.openxmlformats.org/officeDocument/2006/relationships/hyperlink" Target="https://podminky.urs.cz/item/CS_URS_2025_02/211971121" TargetMode="External" /><Relationship Id="rId20" Type="http://schemas.openxmlformats.org/officeDocument/2006/relationships/hyperlink" Target="https://podminky.urs.cz/item/CS_URS_2025_02/212752402" TargetMode="External" /><Relationship Id="rId21" Type="http://schemas.openxmlformats.org/officeDocument/2006/relationships/hyperlink" Target="https://podminky.urs.cz/item/CS_URS_2025_02/271572211" TargetMode="External" /><Relationship Id="rId22" Type="http://schemas.openxmlformats.org/officeDocument/2006/relationships/hyperlink" Target="https://podminky.urs.cz/item/CS_URS_2025_02/451573111" TargetMode="External" /><Relationship Id="rId23" Type="http://schemas.openxmlformats.org/officeDocument/2006/relationships/hyperlink" Target="https://podminky.urs.cz/item/CS_URS_2025_02/452311141" TargetMode="External" /><Relationship Id="rId24" Type="http://schemas.openxmlformats.org/officeDocument/2006/relationships/hyperlink" Target="https://podminky.urs.cz/item/CS_URS_2025_02/564861111" TargetMode="External" /><Relationship Id="rId25" Type="http://schemas.openxmlformats.org/officeDocument/2006/relationships/hyperlink" Target="https://podminky.urs.cz/item/CS_URS_2025_02/564871111" TargetMode="External" /><Relationship Id="rId26" Type="http://schemas.openxmlformats.org/officeDocument/2006/relationships/hyperlink" Target="https://podminky.urs.cz/item/CS_URS_2025_02/565145021" TargetMode="External" /><Relationship Id="rId27" Type="http://schemas.openxmlformats.org/officeDocument/2006/relationships/hyperlink" Target="https://podminky.urs.cz/item/CS_URS_2025_02/567122111" TargetMode="External" /><Relationship Id="rId28" Type="http://schemas.openxmlformats.org/officeDocument/2006/relationships/hyperlink" Target="https://podminky.urs.cz/item/CS_URS_2025_02/577134121" TargetMode="External" /><Relationship Id="rId29" Type="http://schemas.openxmlformats.org/officeDocument/2006/relationships/hyperlink" Target="https://podminky.urs.cz/item/CS_URS_2025_02/591211111" TargetMode="External" /><Relationship Id="rId30" Type="http://schemas.openxmlformats.org/officeDocument/2006/relationships/hyperlink" Target="https://podminky.urs.cz/item/CS_URS_2025_02/591411111" TargetMode="External" /><Relationship Id="rId31" Type="http://schemas.openxmlformats.org/officeDocument/2006/relationships/hyperlink" Target="https://podminky.urs.cz/item/CS_URS_2025_02/596211110" TargetMode="External" /><Relationship Id="rId32" Type="http://schemas.openxmlformats.org/officeDocument/2006/relationships/hyperlink" Target="https://podminky.urs.cz/item/CS_URS_2025_02/596212210" TargetMode="External" /><Relationship Id="rId33" Type="http://schemas.openxmlformats.org/officeDocument/2006/relationships/hyperlink" Target="https://podminky.urs.cz/item/CS_URS_2025_02/596412112" TargetMode="External" /><Relationship Id="rId34" Type="http://schemas.openxmlformats.org/officeDocument/2006/relationships/hyperlink" Target="https://podminky.urs.cz/item/CS_URS_2025_02/596811220" TargetMode="External" /><Relationship Id="rId35" Type="http://schemas.openxmlformats.org/officeDocument/2006/relationships/hyperlink" Target="https://podminky.urs.cz/item/CS_URS_2025_02/871313121" TargetMode="External" /><Relationship Id="rId36" Type="http://schemas.openxmlformats.org/officeDocument/2006/relationships/hyperlink" Target="https://podminky.urs.cz/item/CS_URS_2025_02/890411851" TargetMode="External" /><Relationship Id="rId37" Type="http://schemas.openxmlformats.org/officeDocument/2006/relationships/hyperlink" Target="https://podminky.urs.cz/item/CS_URS_2025_02/895941301" TargetMode="External" /><Relationship Id="rId38" Type="http://schemas.openxmlformats.org/officeDocument/2006/relationships/hyperlink" Target="https://podminky.urs.cz/item/CS_URS_2025_02/895941313" TargetMode="External" /><Relationship Id="rId39" Type="http://schemas.openxmlformats.org/officeDocument/2006/relationships/hyperlink" Target="https://podminky.urs.cz/item/CS_URS_2025_02/895941322" TargetMode="External" /><Relationship Id="rId40" Type="http://schemas.openxmlformats.org/officeDocument/2006/relationships/hyperlink" Target="https://podminky.urs.cz/item/CS_URS_2025_02/899132111" TargetMode="External" /><Relationship Id="rId41" Type="http://schemas.openxmlformats.org/officeDocument/2006/relationships/hyperlink" Target="https://podminky.urs.cz/item/CS_URS_2025_02/899132212" TargetMode="External" /><Relationship Id="rId42" Type="http://schemas.openxmlformats.org/officeDocument/2006/relationships/hyperlink" Target="https://podminky.urs.cz/item/CS_URS_2025_02/899203211" TargetMode="External" /><Relationship Id="rId43" Type="http://schemas.openxmlformats.org/officeDocument/2006/relationships/hyperlink" Target="https://podminky.urs.cz/item/CS_URS_2025_02/899204112" TargetMode="External" /><Relationship Id="rId44" Type="http://schemas.openxmlformats.org/officeDocument/2006/relationships/hyperlink" Target="https://podminky.urs.cz/item/CS_URS_2025_02/899722113" TargetMode="External" /><Relationship Id="rId45" Type="http://schemas.openxmlformats.org/officeDocument/2006/relationships/hyperlink" Target="https://podminky.urs.cz/item/CS_URS_2025_02/914111111" TargetMode="External" /><Relationship Id="rId46" Type="http://schemas.openxmlformats.org/officeDocument/2006/relationships/hyperlink" Target="https://podminky.urs.cz/item/CS_URS_2025_02/914511112" TargetMode="External" /><Relationship Id="rId47" Type="http://schemas.openxmlformats.org/officeDocument/2006/relationships/hyperlink" Target="https://podminky.urs.cz/item/CS_URS_2025_02/915121121" TargetMode="External" /><Relationship Id="rId48" Type="http://schemas.openxmlformats.org/officeDocument/2006/relationships/hyperlink" Target="https://podminky.urs.cz/item/CS_URS_2025_02/915131111" TargetMode="External" /><Relationship Id="rId49" Type="http://schemas.openxmlformats.org/officeDocument/2006/relationships/hyperlink" Target="https://podminky.urs.cz/item/CS_URS_2025_02/915611111" TargetMode="External" /><Relationship Id="rId50" Type="http://schemas.openxmlformats.org/officeDocument/2006/relationships/hyperlink" Target="https://podminky.urs.cz/item/CS_URS_2025_02/915621111" TargetMode="External" /><Relationship Id="rId51" Type="http://schemas.openxmlformats.org/officeDocument/2006/relationships/hyperlink" Target="https://podminky.urs.cz/item/CS_URS_2025_02/916131213" TargetMode="External" /><Relationship Id="rId52" Type="http://schemas.openxmlformats.org/officeDocument/2006/relationships/hyperlink" Target="https://podminky.urs.cz/item/CS_URS_2025_02/916231213" TargetMode="External" /><Relationship Id="rId53" Type="http://schemas.openxmlformats.org/officeDocument/2006/relationships/hyperlink" Target="https://podminky.urs.cz/item/CS_URS_2025_02/919726123" TargetMode="External" /><Relationship Id="rId54" Type="http://schemas.openxmlformats.org/officeDocument/2006/relationships/hyperlink" Target="https://podminky.urs.cz/item/CS_URS_2025_02/919732211" TargetMode="External" /><Relationship Id="rId55" Type="http://schemas.openxmlformats.org/officeDocument/2006/relationships/hyperlink" Target="https://podminky.urs.cz/item/CS_URS_2025_02/919735112" TargetMode="External" /><Relationship Id="rId56" Type="http://schemas.openxmlformats.org/officeDocument/2006/relationships/hyperlink" Target="https://podminky.urs.cz/item/CS_URS_2025_02/935114212" TargetMode="External" /><Relationship Id="rId57" Type="http://schemas.openxmlformats.org/officeDocument/2006/relationships/hyperlink" Target="https://podminky.urs.cz/item/CS_URS_2025_02/935114213" TargetMode="External" /><Relationship Id="rId58" Type="http://schemas.openxmlformats.org/officeDocument/2006/relationships/hyperlink" Target="https://podminky.urs.cz/item/CS_URS_2025_02/935114215" TargetMode="External" /><Relationship Id="rId59" Type="http://schemas.openxmlformats.org/officeDocument/2006/relationships/hyperlink" Target="https://podminky.urs.cz/item/CS_URS_2025_02/979054441" TargetMode="External" /><Relationship Id="rId60" Type="http://schemas.openxmlformats.org/officeDocument/2006/relationships/hyperlink" Target="https://podminky.urs.cz/item/CS_URS_2025_02/979054451" TargetMode="External" /><Relationship Id="rId61" Type="http://schemas.openxmlformats.org/officeDocument/2006/relationships/hyperlink" Target="https://podminky.urs.cz/item/CS_URS_2025_02/113106121" TargetMode="External" /><Relationship Id="rId62" Type="http://schemas.openxmlformats.org/officeDocument/2006/relationships/hyperlink" Target="https://podminky.urs.cz/item/CS_URS_2025_02/113106123" TargetMode="External" /><Relationship Id="rId63" Type="http://schemas.openxmlformats.org/officeDocument/2006/relationships/hyperlink" Target="https://podminky.urs.cz/item/CS_URS_2025_02/113107223" TargetMode="External" /><Relationship Id="rId64" Type="http://schemas.openxmlformats.org/officeDocument/2006/relationships/hyperlink" Target="https://podminky.urs.cz/item/CS_URS_2025_02/113154558" TargetMode="External" /><Relationship Id="rId65" Type="http://schemas.openxmlformats.org/officeDocument/2006/relationships/hyperlink" Target="https://podminky.urs.cz/item/CS_URS_2025_02/113202111" TargetMode="External" /><Relationship Id="rId66" Type="http://schemas.openxmlformats.org/officeDocument/2006/relationships/hyperlink" Target="https://podminky.urs.cz/item/CS_URS_2025_02/966006132" TargetMode="External" /><Relationship Id="rId67" Type="http://schemas.openxmlformats.org/officeDocument/2006/relationships/hyperlink" Target="https://podminky.urs.cz/item/CS_URS_2025_02/966006211" TargetMode="External" /><Relationship Id="rId68" Type="http://schemas.openxmlformats.org/officeDocument/2006/relationships/hyperlink" Target="https://podminky.urs.cz/item/CS_URS_2025_02/997221551" TargetMode="External" /><Relationship Id="rId69" Type="http://schemas.openxmlformats.org/officeDocument/2006/relationships/hyperlink" Target="https://podminky.urs.cz/item/CS_URS_2025_02/997221559" TargetMode="External" /><Relationship Id="rId70" Type="http://schemas.openxmlformats.org/officeDocument/2006/relationships/hyperlink" Target="https://podminky.urs.cz/item/CS_URS_2025_02/997221561" TargetMode="External" /><Relationship Id="rId71" Type="http://schemas.openxmlformats.org/officeDocument/2006/relationships/hyperlink" Target="https://podminky.urs.cz/item/CS_URS_2025_02/997221569" TargetMode="External" /><Relationship Id="rId72" Type="http://schemas.openxmlformats.org/officeDocument/2006/relationships/hyperlink" Target="https://podminky.urs.cz/item/CS_URS_2025_02/997221611" TargetMode="External" /><Relationship Id="rId73" Type="http://schemas.openxmlformats.org/officeDocument/2006/relationships/hyperlink" Target="https://podminky.urs.cz/item/CS_URS_2025_02/997221861" TargetMode="External" /><Relationship Id="rId74" Type="http://schemas.openxmlformats.org/officeDocument/2006/relationships/hyperlink" Target="https://podminky.urs.cz/item/CS_URS_2025_02/997221873" TargetMode="External" /><Relationship Id="rId75" Type="http://schemas.openxmlformats.org/officeDocument/2006/relationships/hyperlink" Target="https://podminky.urs.cz/item/CS_URS_2025_02/997221875" TargetMode="External" /><Relationship Id="rId76" Type="http://schemas.openxmlformats.org/officeDocument/2006/relationships/hyperlink" Target="https://podminky.urs.cz/item/CS_URS_2025_02/998223011" TargetMode="External" /><Relationship Id="rId7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64000" TargetMode="External" /><Relationship Id="rId2" Type="http://schemas.openxmlformats.org/officeDocument/2006/relationships/hyperlink" Target="https://podminky.urs.cz/item/CS_URS_2025_02/012303000" TargetMode="External" /><Relationship Id="rId3" Type="http://schemas.openxmlformats.org/officeDocument/2006/relationships/hyperlink" Target="https://podminky.urs.cz/item/CS_URS_2025_02/012403000" TargetMode="External" /><Relationship Id="rId4" Type="http://schemas.openxmlformats.org/officeDocument/2006/relationships/hyperlink" Target="https://podminky.urs.cz/item/CS_URS_2025_02/012414000" TargetMode="External" /><Relationship Id="rId5" Type="http://schemas.openxmlformats.org/officeDocument/2006/relationships/hyperlink" Target="https://podminky.urs.cz/item/CS_URS_2025_02/013274000" TargetMode="External" /><Relationship Id="rId6" Type="http://schemas.openxmlformats.org/officeDocument/2006/relationships/hyperlink" Target="https://podminky.urs.cz/item/CS_URS_2025_02/013284000" TargetMode="External" /><Relationship Id="rId7" Type="http://schemas.openxmlformats.org/officeDocument/2006/relationships/hyperlink" Target="https://podminky.urs.cz/item/CS_URS_2025_02/030001000" TargetMode="External" /><Relationship Id="rId8" Type="http://schemas.openxmlformats.org/officeDocument/2006/relationships/hyperlink" Target="https://podminky.urs.cz/item/CS_URS_2025_02/034303000" TargetMode="External" /><Relationship Id="rId9" Type="http://schemas.openxmlformats.org/officeDocument/2006/relationships/hyperlink" Target="https://podminky.urs.cz/item/CS_URS_2025_02/043002000" TargetMode="External" /><Relationship Id="rId10" Type="http://schemas.openxmlformats.org/officeDocument/2006/relationships/hyperlink" Target="https://podminky.urs.cz/item/CS_URS_2025_02/043154000" TargetMode="External" /><Relationship Id="rId1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28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28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28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28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31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062-0-25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Dobříš, ul. U Ovčína - stavební úpravy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Dobříš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18. 9. 2025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Ing. Jiří Cihlář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28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Pozemní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'SO 101 - Pozemní komunikace'!P89</f>
        <v>0</v>
      </c>
      <c r="AV55" s="122">
        <f>'SO 101 - Pozemní komunikace'!J33</f>
        <v>0</v>
      </c>
      <c r="AW55" s="122">
        <f>'SO 101 - Pozemní komunikace'!J34</f>
        <v>0</v>
      </c>
      <c r="AX55" s="122">
        <f>'SO 101 - Pozemní komunikace'!J35</f>
        <v>0</v>
      </c>
      <c r="AY55" s="122">
        <f>'SO 101 - Pozemní komunikace'!J36</f>
        <v>0</v>
      </c>
      <c r="AZ55" s="122">
        <f>'SO 101 - Pozemní komunikace'!F33</f>
        <v>0</v>
      </c>
      <c r="BA55" s="122">
        <f>'SO 101 - Pozemní komunikace'!F34</f>
        <v>0</v>
      </c>
      <c r="BB55" s="122">
        <f>'SO 101 - Pozemní komunikace'!F35</f>
        <v>0</v>
      </c>
      <c r="BC55" s="122">
        <f>'SO 101 - Pozemní komunikace'!F36</f>
        <v>0</v>
      </c>
      <c r="BD55" s="124">
        <f>'SO 101 - Pozemní komunikace'!F37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Vedlejší rozpočtové...'!J30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86</v>
      </c>
      <c r="AR56" s="120"/>
      <c r="AS56" s="126">
        <v>0</v>
      </c>
      <c r="AT56" s="127">
        <f>ROUND(SUM(AV56:AW56),2)</f>
        <v>0</v>
      </c>
      <c r="AU56" s="128">
        <f>'VRN - Vedlejší rozpočtové...'!P83</f>
        <v>0</v>
      </c>
      <c r="AV56" s="127">
        <f>'VRN - Vedlejší rozpočtové...'!J33</f>
        <v>0</v>
      </c>
      <c r="AW56" s="127">
        <f>'VRN - Vedlejší rozpočtové...'!J34</f>
        <v>0</v>
      </c>
      <c r="AX56" s="127">
        <f>'VRN - Vedlejší rozpočtové...'!J35</f>
        <v>0</v>
      </c>
      <c r="AY56" s="127">
        <f>'VRN - Vedlejší rozpočtové...'!J36</f>
        <v>0</v>
      </c>
      <c r="AZ56" s="127">
        <f>'VRN - Vedlejší rozpočtové...'!F33</f>
        <v>0</v>
      </c>
      <c r="BA56" s="127">
        <f>'VRN - Vedlejší rozpočtové...'!F34</f>
        <v>0</v>
      </c>
      <c r="BB56" s="127">
        <f>'VRN - Vedlejší rozpočtové...'!F35</f>
        <v>0</v>
      </c>
      <c r="BC56" s="127">
        <f>'VRN - Vedlejší rozpočtové...'!F36</f>
        <v>0</v>
      </c>
      <c r="BD56" s="129">
        <f>'VRN - Vedlejší rozpočtové...'!F37</f>
        <v>0</v>
      </c>
      <c r="BE56" s="7"/>
      <c r="BT56" s="125" t="s">
        <v>81</v>
      </c>
      <c r="BV56" s="125" t="s">
        <v>75</v>
      </c>
      <c r="BW56" s="125" t="s">
        <v>87</v>
      </c>
      <c r="BX56" s="125" t="s">
        <v>5</v>
      </c>
      <c r="CL56" s="125" t="s">
        <v>19</v>
      </c>
      <c r="CM56" s="125" t="s">
        <v>83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PJ97mvmTV5QoGbdvxnaEuSUNLhpmBAtgCBzkzmegUmmgTXGFgwG3pTYMDJutvJia7nY2mX03lx3Y3X0crbwNEw==" hashValue="wVaHxZ0/rVXdNaYFCAjAzfXbMuDM6COrNXgrsY7g4zftuU58PCctc0z2kA5LAUbREWyaGacBUZ34KipzBYuq2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101 - Pozemní komunikace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Dobříš, ul. U Ovčína - stavební úpravy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91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18. 9. 2025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30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30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ROUND((SUM(BE89:BE605)),  2)</f>
        <v>0</v>
      </c>
      <c r="G33" s="40"/>
      <c r="H33" s="40"/>
      <c r="I33" s="150">
        <v>0.20999999999999999</v>
      </c>
      <c r="J33" s="149">
        <f>ROUND(((SUM(BE89:BE605))*I33),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ROUND((SUM(BF89:BF605)),  2)</f>
        <v>0</v>
      </c>
      <c r="G34" s="40"/>
      <c r="H34" s="40"/>
      <c r="I34" s="150">
        <v>0.12</v>
      </c>
      <c r="J34" s="149">
        <f>ROUND(((SUM(BF89:BF605))*I34),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ROUND((SUM(BG89:BG605)),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ROUND((SUM(BH89:BH605)),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ROUND((SUM(BI89:BI605)),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Dobříš, ul. U Ovčína - stavební úpravy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Pozemní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Dobříš</v>
      </c>
      <c r="G52" s="42"/>
      <c r="H52" s="42"/>
      <c r="I52" s="34" t="s">
        <v>24</v>
      </c>
      <c r="J52" s="74" t="str">
        <f>IF(J12="","",J12)</f>
        <v>18. 9. 2025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 xml:space="preserve"> </v>
      </c>
      <c r="G54" s="42"/>
      <c r="H54" s="42"/>
      <c r="I54" s="34" t="s">
        <v>33</v>
      </c>
      <c r="J54" s="38" t="str">
        <f>E21</f>
        <v>Ing. Jiří Cihlář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98</v>
      </c>
      <c r="E62" s="176"/>
      <c r="F62" s="176"/>
      <c r="G62" s="176"/>
      <c r="H62" s="176"/>
      <c r="I62" s="176"/>
      <c r="J62" s="177">
        <f>J201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J220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100</v>
      </c>
      <c r="E64" s="176"/>
      <c r="F64" s="176"/>
      <c r="G64" s="176"/>
      <c r="H64" s="176"/>
      <c r="I64" s="176"/>
      <c r="J64" s="177">
        <f>J231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101</v>
      </c>
      <c r="E65" s="176"/>
      <c r="F65" s="176"/>
      <c r="G65" s="176"/>
      <c r="H65" s="176"/>
      <c r="I65" s="176"/>
      <c r="J65" s="177">
        <f>J331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102</v>
      </c>
      <c r="E66" s="176"/>
      <c r="F66" s="176"/>
      <c r="G66" s="176"/>
      <c r="H66" s="176"/>
      <c r="I66" s="176"/>
      <c r="J66" s="177">
        <f>J405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3"/>
      <c r="C67" s="174"/>
      <c r="D67" s="175" t="s">
        <v>103</v>
      </c>
      <c r="E67" s="176"/>
      <c r="F67" s="176"/>
      <c r="G67" s="176"/>
      <c r="H67" s="176"/>
      <c r="I67" s="176"/>
      <c r="J67" s="177">
        <f>J527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104</v>
      </c>
      <c r="E68" s="176"/>
      <c r="F68" s="176"/>
      <c r="G68" s="176"/>
      <c r="H68" s="176"/>
      <c r="I68" s="176"/>
      <c r="J68" s="177">
        <f>J556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105</v>
      </c>
      <c r="E69" s="176"/>
      <c r="F69" s="176"/>
      <c r="G69" s="176"/>
      <c r="H69" s="176"/>
      <c r="I69" s="176"/>
      <c r="J69" s="177">
        <f>J602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106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Dobříš, ul. U Ovčína - stavební úpravy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89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 101 - Pozemní komunikace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22</v>
      </c>
      <c r="D83" s="42"/>
      <c r="E83" s="42"/>
      <c r="F83" s="29" t="str">
        <f>F12</f>
        <v>Dobříš</v>
      </c>
      <c r="G83" s="42"/>
      <c r="H83" s="42"/>
      <c r="I83" s="34" t="s">
        <v>24</v>
      </c>
      <c r="J83" s="74" t="str">
        <f>IF(J12="","",J12)</f>
        <v>18. 9. 2025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26</v>
      </c>
      <c r="D85" s="42"/>
      <c r="E85" s="42"/>
      <c r="F85" s="29" t="str">
        <f>E15</f>
        <v xml:space="preserve"> </v>
      </c>
      <c r="G85" s="42"/>
      <c r="H85" s="42"/>
      <c r="I85" s="34" t="s">
        <v>33</v>
      </c>
      <c r="J85" s="38" t="str">
        <f>E21</f>
        <v>Ing. Jiří Cihlář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31</v>
      </c>
      <c r="D86" s="42"/>
      <c r="E86" s="42"/>
      <c r="F86" s="29" t="str">
        <f>IF(E18="","",E18)</f>
        <v>Vyplň údaj</v>
      </c>
      <c r="G86" s="42"/>
      <c r="H86" s="42"/>
      <c r="I86" s="34" t="s">
        <v>36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107</v>
      </c>
      <c r="D88" s="182" t="s">
        <v>58</v>
      </c>
      <c r="E88" s="182" t="s">
        <v>54</v>
      </c>
      <c r="F88" s="182" t="s">
        <v>55</v>
      </c>
      <c r="G88" s="182" t="s">
        <v>108</v>
      </c>
      <c r="H88" s="182" t="s">
        <v>109</v>
      </c>
      <c r="I88" s="182" t="s">
        <v>110</v>
      </c>
      <c r="J88" s="182" t="s">
        <v>94</v>
      </c>
      <c r="K88" s="183" t="s">
        <v>111</v>
      </c>
      <c r="L88" s="184"/>
      <c r="M88" s="94" t="s">
        <v>28</v>
      </c>
      <c r="N88" s="95" t="s">
        <v>43</v>
      </c>
      <c r="O88" s="95" t="s">
        <v>112</v>
      </c>
      <c r="P88" s="95" t="s">
        <v>113</v>
      </c>
      <c r="Q88" s="95" t="s">
        <v>114</v>
      </c>
      <c r="R88" s="95" t="s">
        <v>115</v>
      </c>
      <c r="S88" s="95" t="s">
        <v>116</v>
      </c>
      <c r="T88" s="96" t="s">
        <v>117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118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</f>
        <v>0</v>
      </c>
      <c r="Q89" s="98"/>
      <c r="R89" s="187">
        <f>R90</f>
        <v>1120.4917549000002</v>
      </c>
      <c r="S89" s="98"/>
      <c r="T89" s="188">
        <f>T90</f>
        <v>3269.6979199999996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72</v>
      </c>
      <c r="AU89" s="19" t="s">
        <v>95</v>
      </c>
      <c r="BK89" s="189">
        <f>BK90</f>
        <v>0</v>
      </c>
    </row>
    <row r="90" s="12" customFormat="1" ht="25.92" customHeight="1">
      <c r="A90" s="12"/>
      <c r="B90" s="190"/>
      <c r="C90" s="191"/>
      <c r="D90" s="192" t="s">
        <v>72</v>
      </c>
      <c r="E90" s="193" t="s">
        <v>119</v>
      </c>
      <c r="F90" s="193" t="s">
        <v>120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P91+P201+P220+P231+P331+P405+P556+P602</f>
        <v>0</v>
      </c>
      <c r="Q90" s="198"/>
      <c r="R90" s="199">
        <f>R91+R201+R220+R231+R331+R405+R556+R602</f>
        <v>1120.4917549000002</v>
      </c>
      <c r="S90" s="198"/>
      <c r="T90" s="200">
        <f>T91+T201+T220+T231+T331+T405+T556+T602</f>
        <v>3269.6979199999996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81</v>
      </c>
      <c r="AT90" s="202" t="s">
        <v>72</v>
      </c>
      <c r="AU90" s="202" t="s">
        <v>73</v>
      </c>
      <c r="AY90" s="201" t="s">
        <v>121</v>
      </c>
      <c r="BK90" s="203">
        <f>BK91+BK201+BK220+BK231+BK331+BK405+BK556+BK602</f>
        <v>0</v>
      </c>
    </row>
    <row r="91" s="12" customFormat="1" ht="22.8" customHeight="1">
      <c r="A91" s="12"/>
      <c r="B91" s="190"/>
      <c r="C91" s="191"/>
      <c r="D91" s="192" t="s">
        <v>72</v>
      </c>
      <c r="E91" s="204" t="s">
        <v>81</v>
      </c>
      <c r="F91" s="204" t="s">
        <v>122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SUM(P92:P200)</f>
        <v>0</v>
      </c>
      <c r="Q91" s="198"/>
      <c r="R91" s="199">
        <f>SUM(R92:R200)</f>
        <v>163.98719</v>
      </c>
      <c r="S91" s="198"/>
      <c r="T91" s="200">
        <f>SUM(T92:T200)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81</v>
      </c>
      <c r="AT91" s="202" t="s">
        <v>72</v>
      </c>
      <c r="AU91" s="202" t="s">
        <v>81</v>
      </c>
      <c r="AY91" s="201" t="s">
        <v>121</v>
      </c>
      <c r="BK91" s="203">
        <f>SUM(BK92:BK200)</f>
        <v>0</v>
      </c>
    </row>
    <row r="92" s="2" customFormat="1" ht="33" customHeight="1">
      <c r="A92" s="40"/>
      <c r="B92" s="41"/>
      <c r="C92" s="206" t="s">
        <v>81</v>
      </c>
      <c r="D92" s="206" t="s">
        <v>123</v>
      </c>
      <c r="E92" s="207" t="s">
        <v>124</v>
      </c>
      <c r="F92" s="208" t="s">
        <v>125</v>
      </c>
      <c r="G92" s="209" t="s">
        <v>126</v>
      </c>
      <c r="H92" s="210">
        <v>13.35</v>
      </c>
      <c r="I92" s="211"/>
      <c r="J92" s="212">
        <f>ROUND(I92*H92,2)</f>
        <v>0</v>
      </c>
      <c r="K92" s="208" t="s">
        <v>127</v>
      </c>
      <c r="L92" s="46"/>
      <c r="M92" s="213" t="s">
        <v>28</v>
      </c>
      <c r="N92" s="214" t="s">
        <v>44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128</v>
      </c>
      <c r="AT92" s="217" t="s">
        <v>123</v>
      </c>
      <c r="AU92" s="217" t="s">
        <v>83</v>
      </c>
      <c r="AY92" s="19" t="s">
        <v>121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128</v>
      </c>
      <c r="BM92" s="217" t="s">
        <v>129</v>
      </c>
    </row>
    <row r="93" s="2" customFormat="1">
      <c r="A93" s="40"/>
      <c r="B93" s="41"/>
      <c r="C93" s="42"/>
      <c r="D93" s="219" t="s">
        <v>130</v>
      </c>
      <c r="E93" s="42"/>
      <c r="F93" s="220" t="s">
        <v>131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130</v>
      </c>
      <c r="AU93" s="19" t="s">
        <v>83</v>
      </c>
    </row>
    <row r="94" s="2" customFormat="1">
      <c r="A94" s="40"/>
      <c r="B94" s="41"/>
      <c r="C94" s="42"/>
      <c r="D94" s="224" t="s">
        <v>132</v>
      </c>
      <c r="E94" s="42"/>
      <c r="F94" s="225" t="s">
        <v>133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83</v>
      </c>
    </row>
    <row r="95" s="13" customFormat="1">
      <c r="A95" s="13"/>
      <c r="B95" s="226"/>
      <c r="C95" s="227"/>
      <c r="D95" s="219" t="s">
        <v>134</v>
      </c>
      <c r="E95" s="228" t="s">
        <v>28</v>
      </c>
      <c r="F95" s="229" t="s">
        <v>135</v>
      </c>
      <c r="G95" s="227"/>
      <c r="H95" s="230">
        <v>13.35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134</v>
      </c>
      <c r="AU95" s="236" t="s">
        <v>83</v>
      </c>
      <c r="AV95" s="13" t="s">
        <v>83</v>
      </c>
      <c r="AW95" s="13" t="s">
        <v>35</v>
      </c>
      <c r="AX95" s="13" t="s">
        <v>81</v>
      </c>
      <c r="AY95" s="236" t="s">
        <v>121</v>
      </c>
    </row>
    <row r="96" s="2" customFormat="1" ht="33" customHeight="1">
      <c r="A96" s="40"/>
      <c r="B96" s="41"/>
      <c r="C96" s="206" t="s">
        <v>83</v>
      </c>
      <c r="D96" s="206" t="s">
        <v>123</v>
      </c>
      <c r="E96" s="207" t="s">
        <v>136</v>
      </c>
      <c r="F96" s="208" t="s">
        <v>137</v>
      </c>
      <c r="G96" s="209" t="s">
        <v>126</v>
      </c>
      <c r="H96" s="210">
        <v>416</v>
      </c>
      <c r="I96" s="211"/>
      <c r="J96" s="212">
        <f>ROUND(I96*H96,2)</f>
        <v>0</v>
      </c>
      <c r="K96" s="208" t="s">
        <v>127</v>
      </c>
      <c r="L96" s="46"/>
      <c r="M96" s="213" t="s">
        <v>28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128</v>
      </c>
      <c r="AT96" s="217" t="s">
        <v>123</v>
      </c>
      <c r="AU96" s="217" t="s">
        <v>83</v>
      </c>
      <c r="AY96" s="19" t="s">
        <v>121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128</v>
      </c>
      <c r="BM96" s="217" t="s">
        <v>138</v>
      </c>
    </row>
    <row r="97" s="2" customFormat="1">
      <c r="A97" s="40"/>
      <c r="B97" s="41"/>
      <c r="C97" s="42"/>
      <c r="D97" s="219" t="s">
        <v>130</v>
      </c>
      <c r="E97" s="42"/>
      <c r="F97" s="220" t="s">
        <v>139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130</v>
      </c>
      <c r="AU97" s="19" t="s">
        <v>83</v>
      </c>
    </row>
    <row r="98" s="2" customFormat="1">
      <c r="A98" s="40"/>
      <c r="B98" s="41"/>
      <c r="C98" s="42"/>
      <c r="D98" s="224" t="s">
        <v>132</v>
      </c>
      <c r="E98" s="42"/>
      <c r="F98" s="225" t="s">
        <v>140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132</v>
      </c>
      <c r="AU98" s="19" t="s">
        <v>83</v>
      </c>
    </row>
    <row r="99" s="13" customFormat="1">
      <c r="A99" s="13"/>
      <c r="B99" s="226"/>
      <c r="C99" s="227"/>
      <c r="D99" s="219" t="s">
        <v>134</v>
      </c>
      <c r="E99" s="228" t="s">
        <v>28</v>
      </c>
      <c r="F99" s="229" t="s">
        <v>141</v>
      </c>
      <c r="G99" s="227"/>
      <c r="H99" s="230">
        <v>416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134</v>
      </c>
      <c r="AU99" s="236" t="s">
        <v>83</v>
      </c>
      <c r="AV99" s="13" t="s">
        <v>83</v>
      </c>
      <c r="AW99" s="13" t="s">
        <v>35</v>
      </c>
      <c r="AX99" s="13" t="s">
        <v>73</v>
      </c>
      <c r="AY99" s="236" t="s">
        <v>121</v>
      </c>
    </row>
    <row r="100" s="14" customFormat="1">
      <c r="A100" s="14"/>
      <c r="B100" s="237"/>
      <c r="C100" s="238"/>
      <c r="D100" s="219" t="s">
        <v>134</v>
      </c>
      <c r="E100" s="239" t="s">
        <v>28</v>
      </c>
      <c r="F100" s="240" t="s">
        <v>142</v>
      </c>
      <c r="G100" s="238"/>
      <c r="H100" s="241">
        <v>416</v>
      </c>
      <c r="I100" s="242"/>
      <c r="J100" s="238"/>
      <c r="K100" s="238"/>
      <c r="L100" s="243"/>
      <c r="M100" s="244"/>
      <c r="N100" s="245"/>
      <c r="O100" s="245"/>
      <c r="P100" s="245"/>
      <c r="Q100" s="245"/>
      <c r="R100" s="245"/>
      <c r="S100" s="245"/>
      <c r="T100" s="246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7" t="s">
        <v>134</v>
      </c>
      <c r="AU100" s="247" t="s">
        <v>83</v>
      </c>
      <c r="AV100" s="14" t="s">
        <v>128</v>
      </c>
      <c r="AW100" s="14" t="s">
        <v>35</v>
      </c>
      <c r="AX100" s="14" t="s">
        <v>81</v>
      </c>
      <c r="AY100" s="247" t="s">
        <v>121</v>
      </c>
    </row>
    <row r="101" s="2" customFormat="1" ht="33" customHeight="1">
      <c r="A101" s="40"/>
      <c r="B101" s="41"/>
      <c r="C101" s="206" t="s">
        <v>143</v>
      </c>
      <c r="D101" s="206" t="s">
        <v>123</v>
      </c>
      <c r="E101" s="207" t="s">
        <v>144</v>
      </c>
      <c r="F101" s="208" t="s">
        <v>145</v>
      </c>
      <c r="G101" s="209" t="s">
        <v>126</v>
      </c>
      <c r="H101" s="210">
        <v>71.099999999999994</v>
      </c>
      <c r="I101" s="211"/>
      <c r="J101" s="212">
        <f>ROUND(I101*H101,2)</f>
        <v>0</v>
      </c>
      <c r="K101" s="208" t="s">
        <v>127</v>
      </c>
      <c r="L101" s="46"/>
      <c r="M101" s="213" t="s">
        <v>28</v>
      </c>
      <c r="N101" s="214" t="s">
        <v>44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128</v>
      </c>
      <c r="AT101" s="217" t="s">
        <v>123</v>
      </c>
      <c r="AU101" s="217" t="s">
        <v>83</v>
      </c>
      <c r="AY101" s="19" t="s">
        <v>121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81</v>
      </c>
      <c r="BK101" s="218">
        <f>ROUND(I101*H101,2)</f>
        <v>0</v>
      </c>
      <c r="BL101" s="19" t="s">
        <v>128</v>
      </c>
      <c r="BM101" s="217" t="s">
        <v>146</v>
      </c>
    </row>
    <row r="102" s="2" customFormat="1">
      <c r="A102" s="40"/>
      <c r="B102" s="41"/>
      <c r="C102" s="42"/>
      <c r="D102" s="219" t="s">
        <v>130</v>
      </c>
      <c r="E102" s="42"/>
      <c r="F102" s="220" t="s">
        <v>147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130</v>
      </c>
      <c r="AU102" s="19" t="s">
        <v>83</v>
      </c>
    </row>
    <row r="103" s="2" customFormat="1">
      <c r="A103" s="40"/>
      <c r="B103" s="41"/>
      <c r="C103" s="42"/>
      <c r="D103" s="224" t="s">
        <v>132</v>
      </c>
      <c r="E103" s="42"/>
      <c r="F103" s="225" t="s">
        <v>148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132</v>
      </c>
      <c r="AU103" s="19" t="s">
        <v>83</v>
      </c>
    </row>
    <row r="104" s="13" customFormat="1">
      <c r="A104" s="13"/>
      <c r="B104" s="226"/>
      <c r="C104" s="227"/>
      <c r="D104" s="219" t="s">
        <v>134</v>
      </c>
      <c r="E104" s="228" t="s">
        <v>28</v>
      </c>
      <c r="F104" s="229" t="s">
        <v>149</v>
      </c>
      <c r="G104" s="227"/>
      <c r="H104" s="230">
        <v>56.700000000000003</v>
      </c>
      <c r="I104" s="231"/>
      <c r="J104" s="227"/>
      <c r="K104" s="227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134</v>
      </c>
      <c r="AU104" s="236" t="s">
        <v>83</v>
      </c>
      <c r="AV104" s="13" t="s">
        <v>83</v>
      </c>
      <c r="AW104" s="13" t="s">
        <v>35</v>
      </c>
      <c r="AX104" s="13" t="s">
        <v>73</v>
      </c>
      <c r="AY104" s="236" t="s">
        <v>121</v>
      </c>
    </row>
    <row r="105" s="13" customFormat="1">
      <c r="A105" s="13"/>
      <c r="B105" s="226"/>
      <c r="C105" s="227"/>
      <c r="D105" s="219" t="s">
        <v>134</v>
      </c>
      <c r="E105" s="228" t="s">
        <v>28</v>
      </c>
      <c r="F105" s="229" t="s">
        <v>150</v>
      </c>
      <c r="G105" s="227"/>
      <c r="H105" s="230">
        <v>14.4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134</v>
      </c>
      <c r="AU105" s="236" t="s">
        <v>83</v>
      </c>
      <c r="AV105" s="13" t="s">
        <v>83</v>
      </c>
      <c r="AW105" s="13" t="s">
        <v>35</v>
      </c>
      <c r="AX105" s="13" t="s">
        <v>73</v>
      </c>
      <c r="AY105" s="236" t="s">
        <v>121</v>
      </c>
    </row>
    <row r="106" s="14" customFormat="1">
      <c r="A106" s="14"/>
      <c r="B106" s="237"/>
      <c r="C106" s="238"/>
      <c r="D106" s="219" t="s">
        <v>134</v>
      </c>
      <c r="E106" s="239" t="s">
        <v>28</v>
      </c>
      <c r="F106" s="240" t="s">
        <v>142</v>
      </c>
      <c r="G106" s="238"/>
      <c r="H106" s="241">
        <v>71.100000000000009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134</v>
      </c>
      <c r="AU106" s="247" t="s">
        <v>83</v>
      </c>
      <c r="AV106" s="14" t="s">
        <v>128</v>
      </c>
      <c r="AW106" s="14" t="s">
        <v>35</v>
      </c>
      <c r="AX106" s="14" t="s">
        <v>81</v>
      </c>
      <c r="AY106" s="247" t="s">
        <v>121</v>
      </c>
    </row>
    <row r="107" s="2" customFormat="1" ht="24.15" customHeight="1">
      <c r="A107" s="40"/>
      <c r="B107" s="41"/>
      <c r="C107" s="206" t="s">
        <v>128</v>
      </c>
      <c r="D107" s="206" t="s">
        <v>123</v>
      </c>
      <c r="E107" s="207" t="s">
        <v>151</v>
      </c>
      <c r="F107" s="208" t="s">
        <v>152</v>
      </c>
      <c r="G107" s="209" t="s">
        <v>126</v>
      </c>
      <c r="H107" s="210">
        <v>11</v>
      </c>
      <c r="I107" s="211"/>
      <c r="J107" s="212">
        <f>ROUND(I107*H107,2)</f>
        <v>0</v>
      </c>
      <c r="K107" s="208" t="s">
        <v>153</v>
      </c>
      <c r="L107" s="46"/>
      <c r="M107" s="213" t="s">
        <v>28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128</v>
      </c>
      <c r="AT107" s="217" t="s">
        <v>123</v>
      </c>
      <c r="AU107" s="217" t="s">
        <v>83</v>
      </c>
      <c r="AY107" s="19" t="s">
        <v>121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128</v>
      </c>
      <c r="BM107" s="217" t="s">
        <v>154</v>
      </c>
    </row>
    <row r="108" s="2" customFormat="1">
      <c r="A108" s="40"/>
      <c r="B108" s="41"/>
      <c r="C108" s="42"/>
      <c r="D108" s="219" t="s">
        <v>130</v>
      </c>
      <c r="E108" s="42"/>
      <c r="F108" s="220" t="s">
        <v>155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130</v>
      </c>
      <c r="AU108" s="19" t="s">
        <v>83</v>
      </c>
    </row>
    <row r="109" s="2" customFormat="1">
      <c r="A109" s="40"/>
      <c r="B109" s="41"/>
      <c r="C109" s="42"/>
      <c r="D109" s="224" t="s">
        <v>132</v>
      </c>
      <c r="E109" s="42"/>
      <c r="F109" s="225" t="s">
        <v>156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83</v>
      </c>
    </row>
    <row r="110" s="13" customFormat="1">
      <c r="A110" s="13"/>
      <c r="B110" s="226"/>
      <c r="C110" s="227"/>
      <c r="D110" s="219" t="s">
        <v>134</v>
      </c>
      <c r="E110" s="228" t="s">
        <v>28</v>
      </c>
      <c r="F110" s="229" t="s">
        <v>157</v>
      </c>
      <c r="G110" s="227"/>
      <c r="H110" s="230">
        <v>11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134</v>
      </c>
      <c r="AU110" s="236" t="s">
        <v>83</v>
      </c>
      <c r="AV110" s="13" t="s">
        <v>83</v>
      </c>
      <c r="AW110" s="13" t="s">
        <v>35</v>
      </c>
      <c r="AX110" s="13" t="s">
        <v>81</v>
      </c>
      <c r="AY110" s="236" t="s">
        <v>121</v>
      </c>
    </row>
    <row r="111" s="2" customFormat="1" ht="37.8" customHeight="1">
      <c r="A111" s="40"/>
      <c r="B111" s="41"/>
      <c r="C111" s="206" t="s">
        <v>158</v>
      </c>
      <c r="D111" s="206" t="s">
        <v>123</v>
      </c>
      <c r="E111" s="207" t="s">
        <v>159</v>
      </c>
      <c r="F111" s="208" t="s">
        <v>160</v>
      </c>
      <c r="G111" s="209" t="s">
        <v>126</v>
      </c>
      <c r="H111" s="210">
        <v>2.3759999999999999</v>
      </c>
      <c r="I111" s="211"/>
      <c r="J111" s="212">
        <f>ROUND(I111*H111,2)</f>
        <v>0</v>
      </c>
      <c r="K111" s="208" t="s">
        <v>127</v>
      </c>
      <c r="L111" s="46"/>
      <c r="M111" s="213" t="s">
        <v>28</v>
      </c>
      <c r="N111" s="214" t="s">
        <v>44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128</v>
      </c>
      <c r="AT111" s="217" t="s">
        <v>123</v>
      </c>
      <c r="AU111" s="217" t="s">
        <v>83</v>
      </c>
      <c r="AY111" s="19" t="s">
        <v>121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128</v>
      </c>
      <c r="BM111" s="217" t="s">
        <v>161</v>
      </c>
    </row>
    <row r="112" s="2" customFormat="1">
      <c r="A112" s="40"/>
      <c r="B112" s="41"/>
      <c r="C112" s="42"/>
      <c r="D112" s="219" t="s">
        <v>130</v>
      </c>
      <c r="E112" s="42"/>
      <c r="F112" s="220" t="s">
        <v>162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130</v>
      </c>
      <c r="AU112" s="19" t="s">
        <v>83</v>
      </c>
    </row>
    <row r="113" s="2" customFormat="1">
      <c r="A113" s="40"/>
      <c r="B113" s="41"/>
      <c r="C113" s="42"/>
      <c r="D113" s="224" t="s">
        <v>132</v>
      </c>
      <c r="E113" s="42"/>
      <c r="F113" s="225" t="s">
        <v>163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132</v>
      </c>
      <c r="AU113" s="19" t="s">
        <v>83</v>
      </c>
    </row>
    <row r="114" s="13" customFormat="1">
      <c r="A114" s="13"/>
      <c r="B114" s="226"/>
      <c r="C114" s="227"/>
      <c r="D114" s="219" t="s">
        <v>134</v>
      </c>
      <c r="E114" s="228" t="s">
        <v>28</v>
      </c>
      <c r="F114" s="229" t="s">
        <v>164</v>
      </c>
      <c r="G114" s="227"/>
      <c r="H114" s="230">
        <v>2.3759999999999999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134</v>
      </c>
      <c r="AU114" s="236" t="s">
        <v>83</v>
      </c>
      <c r="AV114" s="13" t="s">
        <v>83</v>
      </c>
      <c r="AW114" s="13" t="s">
        <v>35</v>
      </c>
      <c r="AX114" s="13" t="s">
        <v>81</v>
      </c>
      <c r="AY114" s="236" t="s">
        <v>121</v>
      </c>
    </row>
    <row r="115" s="2" customFormat="1" ht="37.8" customHeight="1">
      <c r="A115" s="40"/>
      <c r="B115" s="41"/>
      <c r="C115" s="206" t="s">
        <v>165</v>
      </c>
      <c r="D115" s="206" t="s">
        <v>123</v>
      </c>
      <c r="E115" s="207" t="s">
        <v>166</v>
      </c>
      <c r="F115" s="208" t="s">
        <v>167</v>
      </c>
      <c r="G115" s="209" t="s">
        <v>126</v>
      </c>
      <c r="H115" s="210">
        <v>509.07400000000001</v>
      </c>
      <c r="I115" s="211"/>
      <c r="J115" s="212">
        <f>ROUND(I115*H115,2)</f>
        <v>0</v>
      </c>
      <c r="K115" s="208" t="s">
        <v>127</v>
      </c>
      <c r="L115" s="46"/>
      <c r="M115" s="213" t="s">
        <v>28</v>
      </c>
      <c r="N115" s="214" t="s">
        <v>44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128</v>
      </c>
      <c r="AT115" s="217" t="s">
        <v>123</v>
      </c>
      <c r="AU115" s="217" t="s">
        <v>83</v>
      </c>
      <c r="AY115" s="19" t="s">
        <v>121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81</v>
      </c>
      <c r="BK115" s="218">
        <f>ROUND(I115*H115,2)</f>
        <v>0</v>
      </c>
      <c r="BL115" s="19" t="s">
        <v>128</v>
      </c>
      <c r="BM115" s="217" t="s">
        <v>168</v>
      </c>
    </row>
    <row r="116" s="2" customFormat="1">
      <c r="A116" s="40"/>
      <c r="B116" s="41"/>
      <c r="C116" s="42"/>
      <c r="D116" s="219" t="s">
        <v>130</v>
      </c>
      <c r="E116" s="42"/>
      <c r="F116" s="220" t="s">
        <v>169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130</v>
      </c>
      <c r="AU116" s="19" t="s">
        <v>83</v>
      </c>
    </row>
    <row r="117" s="2" customFormat="1">
      <c r="A117" s="40"/>
      <c r="B117" s="41"/>
      <c r="C117" s="42"/>
      <c r="D117" s="224" t="s">
        <v>132</v>
      </c>
      <c r="E117" s="42"/>
      <c r="F117" s="225" t="s">
        <v>170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132</v>
      </c>
      <c r="AU117" s="19" t="s">
        <v>83</v>
      </c>
    </row>
    <row r="118" s="2" customFormat="1">
      <c r="A118" s="40"/>
      <c r="B118" s="41"/>
      <c r="C118" s="42"/>
      <c r="D118" s="219" t="s">
        <v>171</v>
      </c>
      <c r="E118" s="42"/>
      <c r="F118" s="248" t="s">
        <v>172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171</v>
      </c>
      <c r="AU118" s="19" t="s">
        <v>83</v>
      </c>
    </row>
    <row r="119" s="13" customFormat="1">
      <c r="A119" s="13"/>
      <c r="B119" s="226"/>
      <c r="C119" s="227"/>
      <c r="D119" s="219" t="s">
        <v>134</v>
      </c>
      <c r="E119" s="228" t="s">
        <v>28</v>
      </c>
      <c r="F119" s="229" t="s">
        <v>173</v>
      </c>
      <c r="G119" s="227"/>
      <c r="H119" s="230">
        <v>509.07400000000001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134</v>
      </c>
      <c r="AU119" s="236" t="s">
        <v>83</v>
      </c>
      <c r="AV119" s="13" t="s">
        <v>83</v>
      </c>
      <c r="AW119" s="13" t="s">
        <v>35</v>
      </c>
      <c r="AX119" s="13" t="s">
        <v>73</v>
      </c>
      <c r="AY119" s="236" t="s">
        <v>121</v>
      </c>
    </row>
    <row r="120" s="14" customFormat="1">
      <c r="A120" s="14"/>
      <c r="B120" s="237"/>
      <c r="C120" s="238"/>
      <c r="D120" s="219" t="s">
        <v>134</v>
      </c>
      <c r="E120" s="239" t="s">
        <v>28</v>
      </c>
      <c r="F120" s="240" t="s">
        <v>142</v>
      </c>
      <c r="G120" s="238"/>
      <c r="H120" s="241">
        <v>509.07400000000001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134</v>
      </c>
      <c r="AU120" s="247" t="s">
        <v>83</v>
      </c>
      <c r="AV120" s="14" t="s">
        <v>128</v>
      </c>
      <c r="AW120" s="14" t="s">
        <v>35</v>
      </c>
      <c r="AX120" s="14" t="s">
        <v>81</v>
      </c>
      <c r="AY120" s="247" t="s">
        <v>121</v>
      </c>
    </row>
    <row r="121" s="2" customFormat="1" ht="24.15" customHeight="1">
      <c r="A121" s="40"/>
      <c r="B121" s="41"/>
      <c r="C121" s="206" t="s">
        <v>174</v>
      </c>
      <c r="D121" s="206" t="s">
        <v>123</v>
      </c>
      <c r="E121" s="207" t="s">
        <v>175</v>
      </c>
      <c r="F121" s="208" t="s">
        <v>176</v>
      </c>
      <c r="G121" s="209" t="s">
        <v>126</v>
      </c>
      <c r="H121" s="210">
        <v>2.3759999999999999</v>
      </c>
      <c r="I121" s="211"/>
      <c r="J121" s="212">
        <f>ROUND(I121*H121,2)</f>
        <v>0</v>
      </c>
      <c r="K121" s="208" t="s">
        <v>127</v>
      </c>
      <c r="L121" s="46"/>
      <c r="M121" s="213" t="s">
        <v>28</v>
      </c>
      <c r="N121" s="214" t="s">
        <v>44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128</v>
      </c>
      <c r="AT121" s="217" t="s">
        <v>123</v>
      </c>
      <c r="AU121" s="217" t="s">
        <v>83</v>
      </c>
      <c r="AY121" s="19" t="s">
        <v>121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81</v>
      </c>
      <c r="BK121" s="218">
        <f>ROUND(I121*H121,2)</f>
        <v>0</v>
      </c>
      <c r="BL121" s="19" t="s">
        <v>128</v>
      </c>
      <c r="BM121" s="217" t="s">
        <v>177</v>
      </c>
    </row>
    <row r="122" s="2" customFormat="1">
      <c r="A122" s="40"/>
      <c r="B122" s="41"/>
      <c r="C122" s="42"/>
      <c r="D122" s="219" t="s">
        <v>130</v>
      </c>
      <c r="E122" s="42"/>
      <c r="F122" s="220" t="s">
        <v>178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130</v>
      </c>
      <c r="AU122" s="19" t="s">
        <v>83</v>
      </c>
    </row>
    <row r="123" s="2" customFormat="1">
      <c r="A123" s="40"/>
      <c r="B123" s="41"/>
      <c r="C123" s="42"/>
      <c r="D123" s="224" t="s">
        <v>132</v>
      </c>
      <c r="E123" s="42"/>
      <c r="F123" s="225" t="s">
        <v>179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132</v>
      </c>
      <c r="AU123" s="19" t="s">
        <v>83</v>
      </c>
    </row>
    <row r="124" s="13" customFormat="1">
      <c r="A124" s="13"/>
      <c r="B124" s="226"/>
      <c r="C124" s="227"/>
      <c r="D124" s="219" t="s">
        <v>134</v>
      </c>
      <c r="E124" s="228" t="s">
        <v>28</v>
      </c>
      <c r="F124" s="229" t="s">
        <v>180</v>
      </c>
      <c r="G124" s="227"/>
      <c r="H124" s="230">
        <v>2.3759999999999999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134</v>
      </c>
      <c r="AU124" s="236" t="s">
        <v>83</v>
      </c>
      <c r="AV124" s="13" t="s">
        <v>83</v>
      </c>
      <c r="AW124" s="13" t="s">
        <v>35</v>
      </c>
      <c r="AX124" s="13" t="s">
        <v>81</v>
      </c>
      <c r="AY124" s="236" t="s">
        <v>121</v>
      </c>
    </row>
    <row r="125" s="2" customFormat="1" ht="33" customHeight="1">
      <c r="A125" s="40"/>
      <c r="B125" s="41"/>
      <c r="C125" s="206" t="s">
        <v>181</v>
      </c>
      <c r="D125" s="206" t="s">
        <v>123</v>
      </c>
      <c r="E125" s="207" t="s">
        <v>182</v>
      </c>
      <c r="F125" s="208" t="s">
        <v>183</v>
      </c>
      <c r="G125" s="209" t="s">
        <v>184</v>
      </c>
      <c r="H125" s="210">
        <v>916.33299999999997</v>
      </c>
      <c r="I125" s="211"/>
      <c r="J125" s="212">
        <f>ROUND(I125*H125,2)</f>
        <v>0</v>
      </c>
      <c r="K125" s="208" t="s">
        <v>127</v>
      </c>
      <c r="L125" s="46"/>
      <c r="M125" s="213" t="s">
        <v>28</v>
      </c>
      <c r="N125" s="214" t="s">
        <v>44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128</v>
      </c>
      <c r="AT125" s="217" t="s">
        <v>123</v>
      </c>
      <c r="AU125" s="217" t="s">
        <v>83</v>
      </c>
      <c r="AY125" s="19" t="s">
        <v>121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81</v>
      </c>
      <c r="BK125" s="218">
        <f>ROUND(I125*H125,2)</f>
        <v>0</v>
      </c>
      <c r="BL125" s="19" t="s">
        <v>128</v>
      </c>
      <c r="BM125" s="217" t="s">
        <v>185</v>
      </c>
    </row>
    <row r="126" s="2" customFormat="1">
      <c r="A126" s="40"/>
      <c r="B126" s="41"/>
      <c r="C126" s="42"/>
      <c r="D126" s="219" t="s">
        <v>130</v>
      </c>
      <c r="E126" s="42"/>
      <c r="F126" s="220" t="s">
        <v>186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130</v>
      </c>
      <c r="AU126" s="19" t="s">
        <v>83</v>
      </c>
    </row>
    <row r="127" s="2" customFormat="1">
      <c r="A127" s="40"/>
      <c r="B127" s="41"/>
      <c r="C127" s="42"/>
      <c r="D127" s="224" t="s">
        <v>132</v>
      </c>
      <c r="E127" s="42"/>
      <c r="F127" s="225" t="s">
        <v>187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132</v>
      </c>
      <c r="AU127" s="19" t="s">
        <v>83</v>
      </c>
    </row>
    <row r="128" s="13" customFormat="1">
      <c r="A128" s="13"/>
      <c r="B128" s="226"/>
      <c r="C128" s="227"/>
      <c r="D128" s="219" t="s">
        <v>134</v>
      </c>
      <c r="E128" s="228" t="s">
        <v>28</v>
      </c>
      <c r="F128" s="229" t="s">
        <v>188</v>
      </c>
      <c r="G128" s="227"/>
      <c r="H128" s="230">
        <v>509.07400000000001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134</v>
      </c>
      <c r="AU128" s="236" t="s">
        <v>83</v>
      </c>
      <c r="AV128" s="13" t="s">
        <v>83</v>
      </c>
      <c r="AW128" s="13" t="s">
        <v>35</v>
      </c>
      <c r="AX128" s="13" t="s">
        <v>73</v>
      </c>
      <c r="AY128" s="236" t="s">
        <v>121</v>
      </c>
    </row>
    <row r="129" s="14" customFormat="1">
      <c r="A129" s="14"/>
      <c r="B129" s="237"/>
      <c r="C129" s="238"/>
      <c r="D129" s="219" t="s">
        <v>134</v>
      </c>
      <c r="E129" s="239" t="s">
        <v>28</v>
      </c>
      <c r="F129" s="240" t="s">
        <v>142</v>
      </c>
      <c r="G129" s="238"/>
      <c r="H129" s="241">
        <v>509.07400000000001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134</v>
      </c>
      <c r="AU129" s="247" t="s">
        <v>83</v>
      </c>
      <c r="AV129" s="14" t="s">
        <v>128</v>
      </c>
      <c r="AW129" s="14" t="s">
        <v>35</v>
      </c>
      <c r="AX129" s="14" t="s">
        <v>81</v>
      </c>
      <c r="AY129" s="247" t="s">
        <v>121</v>
      </c>
    </row>
    <row r="130" s="13" customFormat="1">
      <c r="A130" s="13"/>
      <c r="B130" s="226"/>
      <c r="C130" s="227"/>
      <c r="D130" s="219" t="s">
        <v>134</v>
      </c>
      <c r="E130" s="227"/>
      <c r="F130" s="229" t="s">
        <v>189</v>
      </c>
      <c r="G130" s="227"/>
      <c r="H130" s="230">
        <v>916.33299999999997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134</v>
      </c>
      <c r="AU130" s="236" t="s">
        <v>83</v>
      </c>
      <c r="AV130" s="13" t="s">
        <v>83</v>
      </c>
      <c r="AW130" s="13" t="s">
        <v>4</v>
      </c>
      <c r="AX130" s="13" t="s">
        <v>81</v>
      </c>
      <c r="AY130" s="236" t="s">
        <v>121</v>
      </c>
    </row>
    <row r="131" s="2" customFormat="1" ht="24.15" customHeight="1">
      <c r="A131" s="40"/>
      <c r="B131" s="41"/>
      <c r="C131" s="206" t="s">
        <v>190</v>
      </c>
      <c r="D131" s="206" t="s">
        <v>123</v>
      </c>
      <c r="E131" s="207" t="s">
        <v>191</v>
      </c>
      <c r="F131" s="208" t="s">
        <v>192</v>
      </c>
      <c r="G131" s="209" t="s">
        <v>126</v>
      </c>
      <c r="H131" s="210">
        <v>19.978999999999999</v>
      </c>
      <c r="I131" s="211"/>
      <c r="J131" s="212">
        <f>ROUND(I131*H131,2)</f>
        <v>0</v>
      </c>
      <c r="K131" s="208" t="s">
        <v>127</v>
      </c>
      <c r="L131" s="46"/>
      <c r="M131" s="213" t="s">
        <v>28</v>
      </c>
      <c r="N131" s="214" t="s">
        <v>44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128</v>
      </c>
      <c r="AT131" s="217" t="s">
        <v>123</v>
      </c>
      <c r="AU131" s="217" t="s">
        <v>83</v>
      </c>
      <c r="AY131" s="19" t="s">
        <v>121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81</v>
      </c>
      <c r="BK131" s="218">
        <f>ROUND(I131*H131,2)</f>
        <v>0</v>
      </c>
      <c r="BL131" s="19" t="s">
        <v>128</v>
      </c>
      <c r="BM131" s="217" t="s">
        <v>193</v>
      </c>
    </row>
    <row r="132" s="2" customFormat="1">
      <c r="A132" s="40"/>
      <c r="B132" s="41"/>
      <c r="C132" s="42"/>
      <c r="D132" s="219" t="s">
        <v>130</v>
      </c>
      <c r="E132" s="42"/>
      <c r="F132" s="220" t="s">
        <v>194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130</v>
      </c>
      <c r="AU132" s="19" t="s">
        <v>83</v>
      </c>
    </row>
    <row r="133" s="2" customFormat="1">
      <c r="A133" s="40"/>
      <c r="B133" s="41"/>
      <c r="C133" s="42"/>
      <c r="D133" s="224" t="s">
        <v>132</v>
      </c>
      <c r="E133" s="42"/>
      <c r="F133" s="225" t="s">
        <v>195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83</v>
      </c>
    </row>
    <row r="134" s="13" customFormat="1">
      <c r="A134" s="13"/>
      <c r="B134" s="226"/>
      <c r="C134" s="227"/>
      <c r="D134" s="219" t="s">
        <v>134</v>
      </c>
      <c r="E134" s="228" t="s">
        <v>28</v>
      </c>
      <c r="F134" s="229" t="s">
        <v>196</v>
      </c>
      <c r="G134" s="227"/>
      <c r="H134" s="230">
        <v>2.3759999999999999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134</v>
      </c>
      <c r="AU134" s="236" t="s">
        <v>83</v>
      </c>
      <c r="AV134" s="13" t="s">
        <v>83</v>
      </c>
      <c r="AW134" s="13" t="s">
        <v>35</v>
      </c>
      <c r="AX134" s="13" t="s">
        <v>73</v>
      </c>
      <c r="AY134" s="236" t="s">
        <v>121</v>
      </c>
    </row>
    <row r="135" s="13" customFormat="1">
      <c r="A135" s="13"/>
      <c r="B135" s="226"/>
      <c r="C135" s="227"/>
      <c r="D135" s="219" t="s">
        <v>134</v>
      </c>
      <c r="E135" s="228" t="s">
        <v>28</v>
      </c>
      <c r="F135" s="229" t="s">
        <v>197</v>
      </c>
      <c r="G135" s="227"/>
      <c r="H135" s="230">
        <v>8.3870000000000005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134</v>
      </c>
      <c r="AU135" s="236" t="s">
        <v>83</v>
      </c>
      <c r="AV135" s="13" t="s">
        <v>83</v>
      </c>
      <c r="AW135" s="13" t="s">
        <v>35</v>
      </c>
      <c r="AX135" s="13" t="s">
        <v>73</v>
      </c>
      <c r="AY135" s="236" t="s">
        <v>121</v>
      </c>
    </row>
    <row r="136" s="13" customFormat="1">
      <c r="A136" s="13"/>
      <c r="B136" s="226"/>
      <c r="C136" s="227"/>
      <c r="D136" s="219" t="s">
        <v>134</v>
      </c>
      <c r="E136" s="228" t="s">
        <v>28</v>
      </c>
      <c r="F136" s="229" t="s">
        <v>198</v>
      </c>
      <c r="G136" s="227"/>
      <c r="H136" s="230">
        <v>9.2159999999999993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134</v>
      </c>
      <c r="AU136" s="236" t="s">
        <v>83</v>
      </c>
      <c r="AV136" s="13" t="s">
        <v>83</v>
      </c>
      <c r="AW136" s="13" t="s">
        <v>35</v>
      </c>
      <c r="AX136" s="13" t="s">
        <v>73</v>
      </c>
      <c r="AY136" s="236" t="s">
        <v>121</v>
      </c>
    </row>
    <row r="137" s="14" customFormat="1">
      <c r="A137" s="14"/>
      <c r="B137" s="237"/>
      <c r="C137" s="238"/>
      <c r="D137" s="219" t="s">
        <v>134</v>
      </c>
      <c r="E137" s="239" t="s">
        <v>28</v>
      </c>
      <c r="F137" s="240" t="s">
        <v>142</v>
      </c>
      <c r="G137" s="238"/>
      <c r="H137" s="241">
        <v>19.978999999999999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134</v>
      </c>
      <c r="AU137" s="247" t="s">
        <v>83</v>
      </c>
      <c r="AV137" s="14" t="s">
        <v>128</v>
      </c>
      <c r="AW137" s="14" t="s">
        <v>35</v>
      </c>
      <c r="AX137" s="14" t="s">
        <v>81</v>
      </c>
      <c r="AY137" s="247" t="s">
        <v>121</v>
      </c>
    </row>
    <row r="138" s="2" customFormat="1" ht="16.5" customHeight="1">
      <c r="A138" s="40"/>
      <c r="B138" s="41"/>
      <c r="C138" s="249" t="s">
        <v>199</v>
      </c>
      <c r="D138" s="249" t="s">
        <v>200</v>
      </c>
      <c r="E138" s="250" t="s">
        <v>201</v>
      </c>
      <c r="F138" s="251" t="s">
        <v>202</v>
      </c>
      <c r="G138" s="252" t="s">
        <v>184</v>
      </c>
      <c r="H138" s="253">
        <v>18.431999999999999</v>
      </c>
      <c r="I138" s="254"/>
      <c r="J138" s="255">
        <f>ROUND(I138*H138,2)</f>
        <v>0</v>
      </c>
      <c r="K138" s="251" t="s">
        <v>127</v>
      </c>
      <c r="L138" s="256"/>
      <c r="M138" s="257" t="s">
        <v>28</v>
      </c>
      <c r="N138" s="258" t="s">
        <v>44</v>
      </c>
      <c r="O138" s="86"/>
      <c r="P138" s="215">
        <f>O138*H138</f>
        <v>0</v>
      </c>
      <c r="Q138" s="215">
        <v>1</v>
      </c>
      <c r="R138" s="215">
        <f>Q138*H138</f>
        <v>18.431999999999999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181</v>
      </c>
      <c r="AT138" s="217" t="s">
        <v>200</v>
      </c>
      <c r="AU138" s="217" t="s">
        <v>83</v>
      </c>
      <c r="AY138" s="19" t="s">
        <v>121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128</v>
      </c>
      <c r="BM138" s="217" t="s">
        <v>203</v>
      </c>
    </row>
    <row r="139" s="2" customFormat="1">
      <c r="A139" s="40"/>
      <c r="B139" s="41"/>
      <c r="C139" s="42"/>
      <c r="D139" s="219" t="s">
        <v>130</v>
      </c>
      <c r="E139" s="42"/>
      <c r="F139" s="220" t="s">
        <v>202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130</v>
      </c>
      <c r="AU139" s="19" t="s">
        <v>83</v>
      </c>
    </row>
    <row r="140" s="13" customFormat="1">
      <c r="A140" s="13"/>
      <c r="B140" s="226"/>
      <c r="C140" s="227"/>
      <c r="D140" s="219" t="s">
        <v>134</v>
      </c>
      <c r="E140" s="228" t="s">
        <v>28</v>
      </c>
      <c r="F140" s="229" t="s">
        <v>204</v>
      </c>
      <c r="G140" s="227"/>
      <c r="H140" s="230">
        <v>9.2159999999999993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134</v>
      </c>
      <c r="AU140" s="236" t="s">
        <v>83</v>
      </c>
      <c r="AV140" s="13" t="s">
        <v>83</v>
      </c>
      <c r="AW140" s="13" t="s">
        <v>35</v>
      </c>
      <c r="AX140" s="13" t="s">
        <v>73</v>
      </c>
      <c r="AY140" s="236" t="s">
        <v>121</v>
      </c>
    </row>
    <row r="141" s="14" customFormat="1">
      <c r="A141" s="14"/>
      <c r="B141" s="237"/>
      <c r="C141" s="238"/>
      <c r="D141" s="219" t="s">
        <v>134</v>
      </c>
      <c r="E141" s="239" t="s">
        <v>28</v>
      </c>
      <c r="F141" s="240" t="s">
        <v>142</v>
      </c>
      <c r="G141" s="238"/>
      <c r="H141" s="241">
        <v>9.2159999999999993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134</v>
      </c>
      <c r="AU141" s="247" t="s">
        <v>83</v>
      </c>
      <c r="AV141" s="14" t="s">
        <v>128</v>
      </c>
      <c r="AW141" s="14" t="s">
        <v>35</v>
      </c>
      <c r="AX141" s="14" t="s">
        <v>81</v>
      </c>
      <c r="AY141" s="247" t="s">
        <v>121</v>
      </c>
    </row>
    <row r="142" s="13" customFormat="1">
      <c r="A142" s="13"/>
      <c r="B142" s="226"/>
      <c r="C142" s="227"/>
      <c r="D142" s="219" t="s">
        <v>134</v>
      </c>
      <c r="E142" s="227"/>
      <c r="F142" s="229" t="s">
        <v>205</v>
      </c>
      <c r="G142" s="227"/>
      <c r="H142" s="230">
        <v>18.431999999999999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134</v>
      </c>
      <c r="AU142" s="236" t="s">
        <v>83</v>
      </c>
      <c r="AV142" s="13" t="s">
        <v>83</v>
      </c>
      <c r="AW142" s="13" t="s">
        <v>4</v>
      </c>
      <c r="AX142" s="13" t="s">
        <v>81</v>
      </c>
      <c r="AY142" s="236" t="s">
        <v>121</v>
      </c>
    </row>
    <row r="143" s="2" customFormat="1" ht="24.15" customHeight="1">
      <c r="A143" s="40"/>
      <c r="B143" s="41"/>
      <c r="C143" s="206" t="s">
        <v>206</v>
      </c>
      <c r="D143" s="206" t="s">
        <v>123</v>
      </c>
      <c r="E143" s="207" t="s">
        <v>207</v>
      </c>
      <c r="F143" s="208" t="s">
        <v>208</v>
      </c>
      <c r="G143" s="209" t="s">
        <v>126</v>
      </c>
      <c r="H143" s="210">
        <v>3.3199999999999998</v>
      </c>
      <c r="I143" s="211"/>
      <c r="J143" s="212">
        <f>ROUND(I143*H143,2)</f>
        <v>0</v>
      </c>
      <c r="K143" s="208" t="s">
        <v>127</v>
      </c>
      <c r="L143" s="46"/>
      <c r="M143" s="213" t="s">
        <v>28</v>
      </c>
      <c r="N143" s="214" t="s">
        <v>44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128</v>
      </c>
      <c r="AT143" s="217" t="s">
        <v>123</v>
      </c>
      <c r="AU143" s="217" t="s">
        <v>83</v>
      </c>
      <c r="AY143" s="19" t="s">
        <v>121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81</v>
      </c>
      <c r="BK143" s="218">
        <f>ROUND(I143*H143,2)</f>
        <v>0</v>
      </c>
      <c r="BL143" s="19" t="s">
        <v>128</v>
      </c>
      <c r="BM143" s="217" t="s">
        <v>209</v>
      </c>
    </row>
    <row r="144" s="2" customFormat="1">
      <c r="A144" s="40"/>
      <c r="B144" s="41"/>
      <c r="C144" s="42"/>
      <c r="D144" s="219" t="s">
        <v>130</v>
      </c>
      <c r="E144" s="42"/>
      <c r="F144" s="220" t="s">
        <v>210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130</v>
      </c>
      <c r="AU144" s="19" t="s">
        <v>83</v>
      </c>
    </row>
    <row r="145" s="2" customFormat="1">
      <c r="A145" s="40"/>
      <c r="B145" s="41"/>
      <c r="C145" s="42"/>
      <c r="D145" s="224" t="s">
        <v>132</v>
      </c>
      <c r="E145" s="42"/>
      <c r="F145" s="225" t="s">
        <v>211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132</v>
      </c>
      <c r="AU145" s="19" t="s">
        <v>83</v>
      </c>
    </row>
    <row r="146" s="13" customFormat="1">
      <c r="A146" s="13"/>
      <c r="B146" s="226"/>
      <c r="C146" s="227"/>
      <c r="D146" s="219" t="s">
        <v>134</v>
      </c>
      <c r="E146" s="228" t="s">
        <v>28</v>
      </c>
      <c r="F146" s="229" t="s">
        <v>212</v>
      </c>
      <c r="G146" s="227"/>
      <c r="H146" s="230">
        <v>3.3199999999999998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134</v>
      </c>
      <c r="AU146" s="236" t="s">
        <v>83</v>
      </c>
      <c r="AV146" s="13" t="s">
        <v>83</v>
      </c>
      <c r="AW146" s="13" t="s">
        <v>35</v>
      </c>
      <c r="AX146" s="13" t="s">
        <v>73</v>
      </c>
      <c r="AY146" s="236" t="s">
        <v>121</v>
      </c>
    </row>
    <row r="147" s="14" customFormat="1">
      <c r="A147" s="14"/>
      <c r="B147" s="237"/>
      <c r="C147" s="238"/>
      <c r="D147" s="219" t="s">
        <v>134</v>
      </c>
      <c r="E147" s="239" t="s">
        <v>28</v>
      </c>
      <c r="F147" s="240" t="s">
        <v>142</v>
      </c>
      <c r="G147" s="238"/>
      <c r="H147" s="241">
        <v>3.3199999999999998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134</v>
      </c>
      <c r="AU147" s="247" t="s">
        <v>83</v>
      </c>
      <c r="AV147" s="14" t="s">
        <v>128</v>
      </c>
      <c r="AW147" s="14" t="s">
        <v>35</v>
      </c>
      <c r="AX147" s="14" t="s">
        <v>81</v>
      </c>
      <c r="AY147" s="247" t="s">
        <v>121</v>
      </c>
    </row>
    <row r="148" s="2" customFormat="1" ht="16.5" customHeight="1">
      <c r="A148" s="40"/>
      <c r="B148" s="41"/>
      <c r="C148" s="249" t="s">
        <v>8</v>
      </c>
      <c r="D148" s="249" t="s">
        <v>200</v>
      </c>
      <c r="E148" s="250" t="s">
        <v>213</v>
      </c>
      <c r="F148" s="251" t="s">
        <v>214</v>
      </c>
      <c r="G148" s="252" t="s">
        <v>184</v>
      </c>
      <c r="H148" s="253">
        <v>23.414000000000001</v>
      </c>
      <c r="I148" s="254"/>
      <c r="J148" s="255">
        <f>ROUND(I148*H148,2)</f>
        <v>0</v>
      </c>
      <c r="K148" s="251" t="s">
        <v>127</v>
      </c>
      <c r="L148" s="256"/>
      <c r="M148" s="257" t="s">
        <v>28</v>
      </c>
      <c r="N148" s="258" t="s">
        <v>44</v>
      </c>
      <c r="O148" s="86"/>
      <c r="P148" s="215">
        <f>O148*H148</f>
        <v>0</v>
      </c>
      <c r="Q148" s="215">
        <v>1</v>
      </c>
      <c r="R148" s="215">
        <f>Q148*H148</f>
        <v>23.414000000000001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181</v>
      </c>
      <c r="AT148" s="217" t="s">
        <v>200</v>
      </c>
      <c r="AU148" s="217" t="s">
        <v>83</v>
      </c>
      <c r="AY148" s="19" t="s">
        <v>121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81</v>
      </c>
      <c r="BK148" s="218">
        <f>ROUND(I148*H148,2)</f>
        <v>0</v>
      </c>
      <c r="BL148" s="19" t="s">
        <v>128</v>
      </c>
      <c r="BM148" s="217" t="s">
        <v>215</v>
      </c>
    </row>
    <row r="149" s="2" customFormat="1">
      <c r="A149" s="40"/>
      <c r="B149" s="41"/>
      <c r="C149" s="42"/>
      <c r="D149" s="219" t="s">
        <v>130</v>
      </c>
      <c r="E149" s="42"/>
      <c r="F149" s="220" t="s">
        <v>214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130</v>
      </c>
      <c r="AU149" s="19" t="s">
        <v>83</v>
      </c>
    </row>
    <row r="150" s="13" customFormat="1">
      <c r="A150" s="13"/>
      <c r="B150" s="226"/>
      <c r="C150" s="227"/>
      <c r="D150" s="219" t="s">
        <v>134</v>
      </c>
      <c r="E150" s="228" t="s">
        <v>28</v>
      </c>
      <c r="F150" s="229" t="s">
        <v>216</v>
      </c>
      <c r="G150" s="227"/>
      <c r="H150" s="230">
        <v>11.707000000000001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134</v>
      </c>
      <c r="AU150" s="236" t="s">
        <v>83</v>
      </c>
      <c r="AV150" s="13" t="s">
        <v>83</v>
      </c>
      <c r="AW150" s="13" t="s">
        <v>35</v>
      </c>
      <c r="AX150" s="13" t="s">
        <v>73</v>
      </c>
      <c r="AY150" s="236" t="s">
        <v>121</v>
      </c>
    </row>
    <row r="151" s="14" customFormat="1">
      <c r="A151" s="14"/>
      <c r="B151" s="237"/>
      <c r="C151" s="238"/>
      <c r="D151" s="219" t="s">
        <v>134</v>
      </c>
      <c r="E151" s="239" t="s">
        <v>28</v>
      </c>
      <c r="F151" s="240" t="s">
        <v>142</v>
      </c>
      <c r="G151" s="238"/>
      <c r="H151" s="241">
        <v>11.707000000000001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134</v>
      </c>
      <c r="AU151" s="247" t="s">
        <v>83</v>
      </c>
      <c r="AV151" s="14" t="s">
        <v>128</v>
      </c>
      <c r="AW151" s="14" t="s">
        <v>35</v>
      </c>
      <c r="AX151" s="14" t="s">
        <v>81</v>
      </c>
      <c r="AY151" s="247" t="s">
        <v>121</v>
      </c>
    </row>
    <row r="152" s="13" customFormat="1">
      <c r="A152" s="13"/>
      <c r="B152" s="226"/>
      <c r="C152" s="227"/>
      <c r="D152" s="219" t="s">
        <v>134</v>
      </c>
      <c r="E152" s="227"/>
      <c r="F152" s="229" t="s">
        <v>217</v>
      </c>
      <c r="G152" s="227"/>
      <c r="H152" s="230">
        <v>23.414000000000001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134</v>
      </c>
      <c r="AU152" s="236" t="s">
        <v>83</v>
      </c>
      <c r="AV152" s="13" t="s">
        <v>83</v>
      </c>
      <c r="AW152" s="13" t="s">
        <v>4</v>
      </c>
      <c r="AX152" s="13" t="s">
        <v>81</v>
      </c>
      <c r="AY152" s="236" t="s">
        <v>121</v>
      </c>
    </row>
    <row r="153" s="2" customFormat="1" ht="37.8" customHeight="1">
      <c r="A153" s="40"/>
      <c r="B153" s="41"/>
      <c r="C153" s="206" t="s">
        <v>218</v>
      </c>
      <c r="D153" s="206" t="s">
        <v>123</v>
      </c>
      <c r="E153" s="207" t="s">
        <v>219</v>
      </c>
      <c r="F153" s="208" t="s">
        <v>220</v>
      </c>
      <c r="G153" s="209" t="s">
        <v>221</v>
      </c>
      <c r="H153" s="210">
        <v>450</v>
      </c>
      <c r="I153" s="211"/>
      <c r="J153" s="212">
        <f>ROUND(I153*H153,2)</f>
        <v>0</v>
      </c>
      <c r="K153" s="208" t="s">
        <v>127</v>
      </c>
      <c r="L153" s="46"/>
      <c r="M153" s="213" t="s">
        <v>28</v>
      </c>
      <c r="N153" s="214" t="s">
        <v>44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128</v>
      </c>
      <c r="AT153" s="217" t="s">
        <v>123</v>
      </c>
      <c r="AU153" s="217" t="s">
        <v>83</v>
      </c>
      <c r="AY153" s="19" t="s">
        <v>121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81</v>
      </c>
      <c r="BK153" s="218">
        <f>ROUND(I153*H153,2)</f>
        <v>0</v>
      </c>
      <c r="BL153" s="19" t="s">
        <v>128</v>
      </c>
      <c r="BM153" s="217" t="s">
        <v>222</v>
      </c>
    </row>
    <row r="154" s="2" customFormat="1">
      <c r="A154" s="40"/>
      <c r="B154" s="41"/>
      <c r="C154" s="42"/>
      <c r="D154" s="219" t="s">
        <v>130</v>
      </c>
      <c r="E154" s="42"/>
      <c r="F154" s="220" t="s">
        <v>223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130</v>
      </c>
      <c r="AU154" s="19" t="s">
        <v>83</v>
      </c>
    </row>
    <row r="155" s="2" customFormat="1">
      <c r="A155" s="40"/>
      <c r="B155" s="41"/>
      <c r="C155" s="42"/>
      <c r="D155" s="224" t="s">
        <v>132</v>
      </c>
      <c r="E155" s="42"/>
      <c r="F155" s="225" t="s">
        <v>224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132</v>
      </c>
      <c r="AU155" s="19" t="s">
        <v>83</v>
      </c>
    </row>
    <row r="156" s="13" customFormat="1">
      <c r="A156" s="13"/>
      <c r="B156" s="226"/>
      <c r="C156" s="227"/>
      <c r="D156" s="219" t="s">
        <v>134</v>
      </c>
      <c r="E156" s="228" t="s">
        <v>28</v>
      </c>
      <c r="F156" s="229" t="s">
        <v>225</v>
      </c>
      <c r="G156" s="227"/>
      <c r="H156" s="230">
        <v>450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134</v>
      </c>
      <c r="AU156" s="236" t="s">
        <v>83</v>
      </c>
      <c r="AV156" s="13" t="s">
        <v>83</v>
      </c>
      <c r="AW156" s="13" t="s">
        <v>35</v>
      </c>
      <c r="AX156" s="13" t="s">
        <v>73</v>
      </c>
      <c r="AY156" s="236" t="s">
        <v>121</v>
      </c>
    </row>
    <row r="157" s="14" customFormat="1">
      <c r="A157" s="14"/>
      <c r="B157" s="237"/>
      <c r="C157" s="238"/>
      <c r="D157" s="219" t="s">
        <v>134</v>
      </c>
      <c r="E157" s="239" t="s">
        <v>28</v>
      </c>
      <c r="F157" s="240" t="s">
        <v>142</v>
      </c>
      <c r="G157" s="238"/>
      <c r="H157" s="241">
        <v>450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134</v>
      </c>
      <c r="AU157" s="247" t="s">
        <v>83</v>
      </c>
      <c r="AV157" s="14" t="s">
        <v>128</v>
      </c>
      <c r="AW157" s="14" t="s">
        <v>35</v>
      </c>
      <c r="AX157" s="14" t="s">
        <v>81</v>
      </c>
      <c r="AY157" s="247" t="s">
        <v>121</v>
      </c>
    </row>
    <row r="158" s="2" customFormat="1" ht="24.15" customHeight="1">
      <c r="A158" s="40"/>
      <c r="B158" s="41"/>
      <c r="C158" s="206" t="s">
        <v>226</v>
      </c>
      <c r="D158" s="206" t="s">
        <v>123</v>
      </c>
      <c r="E158" s="207" t="s">
        <v>227</v>
      </c>
      <c r="F158" s="208" t="s">
        <v>228</v>
      </c>
      <c r="G158" s="209" t="s">
        <v>221</v>
      </c>
      <c r="H158" s="210">
        <v>450</v>
      </c>
      <c r="I158" s="211"/>
      <c r="J158" s="212">
        <f>ROUND(I158*H158,2)</f>
        <v>0</v>
      </c>
      <c r="K158" s="208" t="s">
        <v>127</v>
      </c>
      <c r="L158" s="46"/>
      <c r="M158" s="213" t="s">
        <v>28</v>
      </c>
      <c r="N158" s="214" t="s">
        <v>44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128</v>
      </c>
      <c r="AT158" s="217" t="s">
        <v>123</v>
      </c>
      <c r="AU158" s="217" t="s">
        <v>83</v>
      </c>
      <c r="AY158" s="19" t="s">
        <v>121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81</v>
      </c>
      <c r="BK158" s="218">
        <f>ROUND(I158*H158,2)</f>
        <v>0</v>
      </c>
      <c r="BL158" s="19" t="s">
        <v>128</v>
      </c>
      <c r="BM158" s="217" t="s">
        <v>229</v>
      </c>
    </row>
    <row r="159" s="2" customFormat="1">
      <c r="A159" s="40"/>
      <c r="B159" s="41"/>
      <c r="C159" s="42"/>
      <c r="D159" s="219" t="s">
        <v>130</v>
      </c>
      <c r="E159" s="42"/>
      <c r="F159" s="220" t="s">
        <v>230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130</v>
      </c>
      <c r="AU159" s="19" t="s">
        <v>83</v>
      </c>
    </row>
    <row r="160" s="2" customFormat="1">
      <c r="A160" s="40"/>
      <c r="B160" s="41"/>
      <c r="C160" s="42"/>
      <c r="D160" s="224" t="s">
        <v>132</v>
      </c>
      <c r="E160" s="42"/>
      <c r="F160" s="225" t="s">
        <v>231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132</v>
      </c>
      <c r="AU160" s="19" t="s">
        <v>83</v>
      </c>
    </row>
    <row r="161" s="13" customFormat="1">
      <c r="A161" s="13"/>
      <c r="B161" s="226"/>
      <c r="C161" s="227"/>
      <c r="D161" s="219" t="s">
        <v>134</v>
      </c>
      <c r="E161" s="228" t="s">
        <v>28</v>
      </c>
      <c r="F161" s="229" t="s">
        <v>225</v>
      </c>
      <c r="G161" s="227"/>
      <c r="H161" s="230">
        <v>450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134</v>
      </c>
      <c r="AU161" s="236" t="s">
        <v>83</v>
      </c>
      <c r="AV161" s="13" t="s">
        <v>83</v>
      </c>
      <c r="AW161" s="13" t="s">
        <v>35</v>
      </c>
      <c r="AX161" s="13" t="s">
        <v>73</v>
      </c>
      <c r="AY161" s="236" t="s">
        <v>121</v>
      </c>
    </row>
    <row r="162" s="14" customFormat="1">
      <c r="A162" s="14"/>
      <c r="B162" s="237"/>
      <c r="C162" s="238"/>
      <c r="D162" s="219" t="s">
        <v>134</v>
      </c>
      <c r="E162" s="239" t="s">
        <v>28</v>
      </c>
      <c r="F162" s="240" t="s">
        <v>142</v>
      </c>
      <c r="G162" s="238"/>
      <c r="H162" s="241">
        <v>450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134</v>
      </c>
      <c r="AU162" s="247" t="s">
        <v>83</v>
      </c>
      <c r="AV162" s="14" t="s">
        <v>128</v>
      </c>
      <c r="AW162" s="14" t="s">
        <v>35</v>
      </c>
      <c r="AX162" s="14" t="s">
        <v>81</v>
      </c>
      <c r="AY162" s="247" t="s">
        <v>121</v>
      </c>
    </row>
    <row r="163" s="2" customFormat="1" ht="16.5" customHeight="1">
      <c r="A163" s="40"/>
      <c r="B163" s="41"/>
      <c r="C163" s="249" t="s">
        <v>232</v>
      </c>
      <c r="D163" s="249" t="s">
        <v>200</v>
      </c>
      <c r="E163" s="250" t="s">
        <v>233</v>
      </c>
      <c r="F163" s="251" t="s">
        <v>234</v>
      </c>
      <c r="G163" s="252" t="s">
        <v>184</v>
      </c>
      <c r="H163" s="253">
        <v>121.5</v>
      </c>
      <c r="I163" s="254"/>
      <c r="J163" s="255">
        <f>ROUND(I163*H163,2)</f>
        <v>0</v>
      </c>
      <c r="K163" s="251" t="s">
        <v>127</v>
      </c>
      <c r="L163" s="256"/>
      <c r="M163" s="257" t="s">
        <v>28</v>
      </c>
      <c r="N163" s="258" t="s">
        <v>44</v>
      </c>
      <c r="O163" s="86"/>
      <c r="P163" s="215">
        <f>O163*H163</f>
        <v>0</v>
      </c>
      <c r="Q163" s="215">
        <v>1</v>
      </c>
      <c r="R163" s="215">
        <f>Q163*H163</f>
        <v>121.5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181</v>
      </c>
      <c r="AT163" s="217" t="s">
        <v>200</v>
      </c>
      <c r="AU163" s="217" t="s">
        <v>83</v>
      </c>
      <c r="AY163" s="19" t="s">
        <v>121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81</v>
      </c>
      <c r="BK163" s="218">
        <f>ROUND(I163*H163,2)</f>
        <v>0</v>
      </c>
      <c r="BL163" s="19" t="s">
        <v>128</v>
      </c>
      <c r="BM163" s="217" t="s">
        <v>235</v>
      </c>
    </row>
    <row r="164" s="2" customFormat="1">
      <c r="A164" s="40"/>
      <c r="B164" s="41"/>
      <c r="C164" s="42"/>
      <c r="D164" s="219" t="s">
        <v>130</v>
      </c>
      <c r="E164" s="42"/>
      <c r="F164" s="220" t="s">
        <v>234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130</v>
      </c>
      <c r="AU164" s="19" t="s">
        <v>83</v>
      </c>
    </row>
    <row r="165" s="2" customFormat="1">
      <c r="A165" s="40"/>
      <c r="B165" s="41"/>
      <c r="C165" s="42"/>
      <c r="D165" s="219" t="s">
        <v>171</v>
      </c>
      <c r="E165" s="42"/>
      <c r="F165" s="248" t="s">
        <v>236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171</v>
      </c>
      <c r="AU165" s="19" t="s">
        <v>83</v>
      </c>
    </row>
    <row r="166" s="13" customFormat="1">
      <c r="A166" s="13"/>
      <c r="B166" s="226"/>
      <c r="C166" s="227"/>
      <c r="D166" s="219" t="s">
        <v>134</v>
      </c>
      <c r="E166" s="228" t="s">
        <v>28</v>
      </c>
      <c r="F166" s="229" t="s">
        <v>237</v>
      </c>
      <c r="G166" s="227"/>
      <c r="H166" s="230">
        <v>67.5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134</v>
      </c>
      <c r="AU166" s="236" t="s">
        <v>83</v>
      </c>
      <c r="AV166" s="13" t="s">
        <v>83</v>
      </c>
      <c r="AW166" s="13" t="s">
        <v>35</v>
      </c>
      <c r="AX166" s="13" t="s">
        <v>81</v>
      </c>
      <c r="AY166" s="236" t="s">
        <v>121</v>
      </c>
    </row>
    <row r="167" s="13" customFormat="1">
      <c r="A167" s="13"/>
      <c r="B167" s="226"/>
      <c r="C167" s="227"/>
      <c r="D167" s="219" t="s">
        <v>134</v>
      </c>
      <c r="E167" s="227"/>
      <c r="F167" s="229" t="s">
        <v>238</v>
      </c>
      <c r="G167" s="227"/>
      <c r="H167" s="230">
        <v>121.5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134</v>
      </c>
      <c r="AU167" s="236" t="s">
        <v>83</v>
      </c>
      <c r="AV167" s="13" t="s">
        <v>83</v>
      </c>
      <c r="AW167" s="13" t="s">
        <v>4</v>
      </c>
      <c r="AX167" s="13" t="s">
        <v>81</v>
      </c>
      <c r="AY167" s="236" t="s">
        <v>121</v>
      </c>
    </row>
    <row r="168" s="2" customFormat="1" ht="24.15" customHeight="1">
      <c r="A168" s="40"/>
      <c r="B168" s="41"/>
      <c r="C168" s="206" t="s">
        <v>239</v>
      </c>
      <c r="D168" s="206" t="s">
        <v>123</v>
      </c>
      <c r="E168" s="207" t="s">
        <v>240</v>
      </c>
      <c r="F168" s="208" t="s">
        <v>241</v>
      </c>
      <c r="G168" s="209" t="s">
        <v>221</v>
      </c>
      <c r="H168" s="210">
        <v>450</v>
      </c>
      <c r="I168" s="211"/>
      <c r="J168" s="212">
        <f>ROUND(I168*H168,2)</f>
        <v>0</v>
      </c>
      <c r="K168" s="208" t="s">
        <v>127</v>
      </c>
      <c r="L168" s="46"/>
      <c r="M168" s="213" t="s">
        <v>28</v>
      </c>
      <c r="N168" s="214" t="s">
        <v>44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128</v>
      </c>
      <c r="AT168" s="217" t="s">
        <v>123</v>
      </c>
      <c r="AU168" s="217" t="s">
        <v>83</v>
      </c>
      <c r="AY168" s="19" t="s">
        <v>121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81</v>
      </c>
      <c r="BK168" s="218">
        <f>ROUND(I168*H168,2)</f>
        <v>0</v>
      </c>
      <c r="BL168" s="19" t="s">
        <v>128</v>
      </c>
      <c r="BM168" s="217" t="s">
        <v>242</v>
      </c>
    </row>
    <row r="169" s="2" customFormat="1">
      <c r="A169" s="40"/>
      <c r="B169" s="41"/>
      <c r="C169" s="42"/>
      <c r="D169" s="219" t="s">
        <v>130</v>
      </c>
      <c r="E169" s="42"/>
      <c r="F169" s="220" t="s">
        <v>243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130</v>
      </c>
      <c r="AU169" s="19" t="s">
        <v>83</v>
      </c>
    </row>
    <row r="170" s="2" customFormat="1">
      <c r="A170" s="40"/>
      <c r="B170" s="41"/>
      <c r="C170" s="42"/>
      <c r="D170" s="224" t="s">
        <v>132</v>
      </c>
      <c r="E170" s="42"/>
      <c r="F170" s="225" t="s">
        <v>244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132</v>
      </c>
      <c r="AU170" s="19" t="s">
        <v>83</v>
      </c>
    </row>
    <row r="171" s="13" customFormat="1">
      <c r="A171" s="13"/>
      <c r="B171" s="226"/>
      <c r="C171" s="227"/>
      <c r="D171" s="219" t="s">
        <v>134</v>
      </c>
      <c r="E171" s="228" t="s">
        <v>28</v>
      </c>
      <c r="F171" s="229" t="s">
        <v>225</v>
      </c>
      <c r="G171" s="227"/>
      <c r="H171" s="230">
        <v>450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134</v>
      </c>
      <c r="AU171" s="236" t="s">
        <v>83</v>
      </c>
      <c r="AV171" s="13" t="s">
        <v>83</v>
      </c>
      <c r="AW171" s="13" t="s">
        <v>35</v>
      </c>
      <c r="AX171" s="13" t="s">
        <v>81</v>
      </c>
      <c r="AY171" s="236" t="s">
        <v>121</v>
      </c>
    </row>
    <row r="172" s="2" customFormat="1" ht="16.5" customHeight="1">
      <c r="A172" s="40"/>
      <c r="B172" s="41"/>
      <c r="C172" s="249" t="s">
        <v>245</v>
      </c>
      <c r="D172" s="249" t="s">
        <v>200</v>
      </c>
      <c r="E172" s="250" t="s">
        <v>246</v>
      </c>
      <c r="F172" s="251" t="s">
        <v>247</v>
      </c>
      <c r="G172" s="252" t="s">
        <v>248</v>
      </c>
      <c r="H172" s="253">
        <v>13.5</v>
      </c>
      <c r="I172" s="254"/>
      <c r="J172" s="255">
        <f>ROUND(I172*H172,2)</f>
        <v>0</v>
      </c>
      <c r="K172" s="251" t="s">
        <v>127</v>
      </c>
      <c r="L172" s="256"/>
      <c r="M172" s="257" t="s">
        <v>28</v>
      </c>
      <c r="N172" s="258" t="s">
        <v>44</v>
      </c>
      <c r="O172" s="86"/>
      <c r="P172" s="215">
        <f>O172*H172</f>
        <v>0</v>
      </c>
      <c r="Q172" s="215">
        <v>0.001</v>
      </c>
      <c r="R172" s="215">
        <f>Q172*H172</f>
        <v>0.0135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181</v>
      </c>
      <c r="AT172" s="217" t="s">
        <v>200</v>
      </c>
      <c r="AU172" s="217" t="s">
        <v>83</v>
      </c>
      <c r="AY172" s="19" t="s">
        <v>121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81</v>
      </c>
      <c r="BK172" s="218">
        <f>ROUND(I172*H172,2)</f>
        <v>0</v>
      </c>
      <c r="BL172" s="19" t="s">
        <v>128</v>
      </c>
      <c r="BM172" s="217" t="s">
        <v>249</v>
      </c>
    </row>
    <row r="173" s="2" customFormat="1">
      <c r="A173" s="40"/>
      <c r="B173" s="41"/>
      <c r="C173" s="42"/>
      <c r="D173" s="219" t="s">
        <v>130</v>
      </c>
      <c r="E173" s="42"/>
      <c r="F173" s="220" t="s">
        <v>247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130</v>
      </c>
      <c r="AU173" s="19" t="s">
        <v>83</v>
      </c>
    </row>
    <row r="174" s="13" customFormat="1">
      <c r="A174" s="13"/>
      <c r="B174" s="226"/>
      <c r="C174" s="227"/>
      <c r="D174" s="219" t="s">
        <v>134</v>
      </c>
      <c r="E174" s="228" t="s">
        <v>28</v>
      </c>
      <c r="F174" s="229" t="s">
        <v>250</v>
      </c>
      <c r="G174" s="227"/>
      <c r="H174" s="230">
        <v>13.5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134</v>
      </c>
      <c r="AU174" s="236" t="s">
        <v>83</v>
      </c>
      <c r="AV174" s="13" t="s">
        <v>83</v>
      </c>
      <c r="AW174" s="13" t="s">
        <v>35</v>
      </c>
      <c r="AX174" s="13" t="s">
        <v>73</v>
      </c>
      <c r="AY174" s="236" t="s">
        <v>121</v>
      </c>
    </row>
    <row r="175" s="14" customFormat="1">
      <c r="A175" s="14"/>
      <c r="B175" s="237"/>
      <c r="C175" s="238"/>
      <c r="D175" s="219" t="s">
        <v>134</v>
      </c>
      <c r="E175" s="239" t="s">
        <v>28</v>
      </c>
      <c r="F175" s="240" t="s">
        <v>142</v>
      </c>
      <c r="G175" s="238"/>
      <c r="H175" s="241">
        <v>13.5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134</v>
      </c>
      <c r="AU175" s="247" t="s">
        <v>83</v>
      </c>
      <c r="AV175" s="14" t="s">
        <v>128</v>
      </c>
      <c r="AW175" s="14" t="s">
        <v>35</v>
      </c>
      <c r="AX175" s="14" t="s">
        <v>81</v>
      </c>
      <c r="AY175" s="247" t="s">
        <v>121</v>
      </c>
    </row>
    <row r="176" s="2" customFormat="1" ht="24.15" customHeight="1">
      <c r="A176" s="40"/>
      <c r="B176" s="41"/>
      <c r="C176" s="206" t="s">
        <v>251</v>
      </c>
      <c r="D176" s="206" t="s">
        <v>123</v>
      </c>
      <c r="E176" s="207" t="s">
        <v>252</v>
      </c>
      <c r="F176" s="208" t="s">
        <v>253</v>
      </c>
      <c r="G176" s="209" t="s">
        <v>221</v>
      </c>
      <c r="H176" s="210">
        <v>4860</v>
      </c>
      <c r="I176" s="211"/>
      <c r="J176" s="212">
        <f>ROUND(I176*H176,2)</f>
        <v>0</v>
      </c>
      <c r="K176" s="208" t="s">
        <v>127</v>
      </c>
      <c r="L176" s="46"/>
      <c r="M176" s="213" t="s">
        <v>28</v>
      </c>
      <c r="N176" s="214" t="s">
        <v>44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128</v>
      </c>
      <c r="AT176" s="217" t="s">
        <v>123</v>
      </c>
      <c r="AU176" s="217" t="s">
        <v>83</v>
      </c>
      <c r="AY176" s="19" t="s">
        <v>121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81</v>
      </c>
      <c r="BK176" s="218">
        <f>ROUND(I176*H176,2)</f>
        <v>0</v>
      </c>
      <c r="BL176" s="19" t="s">
        <v>128</v>
      </c>
      <c r="BM176" s="217" t="s">
        <v>254</v>
      </c>
    </row>
    <row r="177" s="2" customFormat="1">
      <c r="A177" s="40"/>
      <c r="B177" s="41"/>
      <c r="C177" s="42"/>
      <c r="D177" s="219" t="s">
        <v>130</v>
      </c>
      <c r="E177" s="42"/>
      <c r="F177" s="220" t="s">
        <v>255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130</v>
      </c>
      <c r="AU177" s="19" t="s">
        <v>83</v>
      </c>
    </row>
    <row r="178" s="2" customFormat="1">
      <c r="A178" s="40"/>
      <c r="B178" s="41"/>
      <c r="C178" s="42"/>
      <c r="D178" s="224" t="s">
        <v>132</v>
      </c>
      <c r="E178" s="42"/>
      <c r="F178" s="225" t="s">
        <v>256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132</v>
      </c>
      <c r="AU178" s="19" t="s">
        <v>83</v>
      </c>
    </row>
    <row r="179" s="13" customFormat="1">
      <c r="A179" s="13"/>
      <c r="B179" s="226"/>
      <c r="C179" s="227"/>
      <c r="D179" s="219" t="s">
        <v>134</v>
      </c>
      <c r="E179" s="228" t="s">
        <v>28</v>
      </c>
      <c r="F179" s="229" t="s">
        <v>257</v>
      </c>
      <c r="G179" s="227"/>
      <c r="H179" s="230">
        <v>4860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134</v>
      </c>
      <c r="AU179" s="236" t="s">
        <v>83</v>
      </c>
      <c r="AV179" s="13" t="s">
        <v>83</v>
      </c>
      <c r="AW179" s="13" t="s">
        <v>35</v>
      </c>
      <c r="AX179" s="13" t="s">
        <v>73</v>
      </c>
      <c r="AY179" s="236" t="s">
        <v>121</v>
      </c>
    </row>
    <row r="180" s="14" customFormat="1">
      <c r="A180" s="14"/>
      <c r="B180" s="237"/>
      <c r="C180" s="238"/>
      <c r="D180" s="219" t="s">
        <v>134</v>
      </c>
      <c r="E180" s="239" t="s">
        <v>28</v>
      </c>
      <c r="F180" s="240" t="s">
        <v>142</v>
      </c>
      <c r="G180" s="238"/>
      <c r="H180" s="241">
        <v>4860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134</v>
      </c>
      <c r="AU180" s="247" t="s">
        <v>83</v>
      </c>
      <c r="AV180" s="14" t="s">
        <v>128</v>
      </c>
      <c r="AW180" s="14" t="s">
        <v>35</v>
      </c>
      <c r="AX180" s="14" t="s">
        <v>81</v>
      </c>
      <c r="AY180" s="247" t="s">
        <v>121</v>
      </c>
    </row>
    <row r="181" s="2" customFormat="1" ht="33" customHeight="1">
      <c r="A181" s="40"/>
      <c r="B181" s="41"/>
      <c r="C181" s="206" t="s">
        <v>258</v>
      </c>
      <c r="D181" s="206" t="s">
        <v>123</v>
      </c>
      <c r="E181" s="207" t="s">
        <v>259</v>
      </c>
      <c r="F181" s="208" t="s">
        <v>260</v>
      </c>
      <c r="G181" s="209" t="s">
        <v>221</v>
      </c>
      <c r="H181" s="210">
        <v>450</v>
      </c>
      <c r="I181" s="211"/>
      <c r="J181" s="212">
        <f>ROUND(I181*H181,2)</f>
        <v>0</v>
      </c>
      <c r="K181" s="208" t="s">
        <v>127</v>
      </c>
      <c r="L181" s="46"/>
      <c r="M181" s="213" t="s">
        <v>28</v>
      </c>
      <c r="N181" s="214" t="s">
        <v>44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128</v>
      </c>
      <c r="AT181" s="217" t="s">
        <v>123</v>
      </c>
      <c r="AU181" s="217" t="s">
        <v>83</v>
      </c>
      <c r="AY181" s="19" t="s">
        <v>121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81</v>
      </c>
      <c r="BK181" s="218">
        <f>ROUND(I181*H181,2)</f>
        <v>0</v>
      </c>
      <c r="BL181" s="19" t="s">
        <v>128</v>
      </c>
      <c r="BM181" s="217" t="s">
        <v>261</v>
      </c>
    </row>
    <row r="182" s="2" customFormat="1">
      <c r="A182" s="40"/>
      <c r="B182" s="41"/>
      <c r="C182" s="42"/>
      <c r="D182" s="219" t="s">
        <v>130</v>
      </c>
      <c r="E182" s="42"/>
      <c r="F182" s="220" t="s">
        <v>262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130</v>
      </c>
      <c r="AU182" s="19" t="s">
        <v>83</v>
      </c>
    </row>
    <row r="183" s="2" customFormat="1">
      <c r="A183" s="40"/>
      <c r="B183" s="41"/>
      <c r="C183" s="42"/>
      <c r="D183" s="224" t="s">
        <v>132</v>
      </c>
      <c r="E183" s="42"/>
      <c r="F183" s="225" t="s">
        <v>263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132</v>
      </c>
      <c r="AU183" s="19" t="s">
        <v>83</v>
      </c>
    </row>
    <row r="184" s="13" customFormat="1">
      <c r="A184" s="13"/>
      <c r="B184" s="226"/>
      <c r="C184" s="227"/>
      <c r="D184" s="219" t="s">
        <v>134</v>
      </c>
      <c r="E184" s="228" t="s">
        <v>28</v>
      </c>
      <c r="F184" s="229" t="s">
        <v>225</v>
      </c>
      <c r="G184" s="227"/>
      <c r="H184" s="230">
        <v>450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134</v>
      </c>
      <c r="AU184" s="236" t="s">
        <v>83</v>
      </c>
      <c r="AV184" s="13" t="s">
        <v>83</v>
      </c>
      <c r="AW184" s="13" t="s">
        <v>35</v>
      </c>
      <c r="AX184" s="13" t="s">
        <v>73</v>
      </c>
      <c r="AY184" s="236" t="s">
        <v>121</v>
      </c>
    </row>
    <row r="185" s="14" customFormat="1">
      <c r="A185" s="14"/>
      <c r="B185" s="237"/>
      <c r="C185" s="238"/>
      <c r="D185" s="219" t="s">
        <v>134</v>
      </c>
      <c r="E185" s="239" t="s">
        <v>28</v>
      </c>
      <c r="F185" s="240" t="s">
        <v>142</v>
      </c>
      <c r="G185" s="238"/>
      <c r="H185" s="241">
        <v>450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134</v>
      </c>
      <c r="AU185" s="247" t="s">
        <v>83</v>
      </c>
      <c r="AV185" s="14" t="s">
        <v>128</v>
      </c>
      <c r="AW185" s="14" t="s">
        <v>35</v>
      </c>
      <c r="AX185" s="14" t="s">
        <v>81</v>
      </c>
      <c r="AY185" s="247" t="s">
        <v>121</v>
      </c>
    </row>
    <row r="186" s="2" customFormat="1" ht="33" customHeight="1">
      <c r="A186" s="40"/>
      <c r="B186" s="41"/>
      <c r="C186" s="206" t="s">
        <v>264</v>
      </c>
      <c r="D186" s="206" t="s">
        <v>123</v>
      </c>
      <c r="E186" s="207" t="s">
        <v>265</v>
      </c>
      <c r="F186" s="208" t="s">
        <v>266</v>
      </c>
      <c r="G186" s="209" t="s">
        <v>221</v>
      </c>
      <c r="H186" s="210">
        <v>450</v>
      </c>
      <c r="I186" s="211"/>
      <c r="J186" s="212">
        <f>ROUND(I186*H186,2)</f>
        <v>0</v>
      </c>
      <c r="K186" s="208" t="s">
        <v>127</v>
      </c>
      <c r="L186" s="46"/>
      <c r="M186" s="213" t="s">
        <v>28</v>
      </c>
      <c r="N186" s="214" t="s">
        <v>44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128</v>
      </c>
      <c r="AT186" s="217" t="s">
        <v>123</v>
      </c>
      <c r="AU186" s="217" t="s">
        <v>83</v>
      </c>
      <c r="AY186" s="19" t="s">
        <v>121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81</v>
      </c>
      <c r="BK186" s="218">
        <f>ROUND(I186*H186,2)</f>
        <v>0</v>
      </c>
      <c r="BL186" s="19" t="s">
        <v>128</v>
      </c>
      <c r="BM186" s="217" t="s">
        <v>267</v>
      </c>
    </row>
    <row r="187" s="2" customFormat="1">
      <c r="A187" s="40"/>
      <c r="B187" s="41"/>
      <c r="C187" s="42"/>
      <c r="D187" s="219" t="s">
        <v>130</v>
      </c>
      <c r="E187" s="42"/>
      <c r="F187" s="220" t="s">
        <v>268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130</v>
      </c>
      <c r="AU187" s="19" t="s">
        <v>83</v>
      </c>
    </row>
    <row r="188" s="2" customFormat="1">
      <c r="A188" s="40"/>
      <c r="B188" s="41"/>
      <c r="C188" s="42"/>
      <c r="D188" s="224" t="s">
        <v>132</v>
      </c>
      <c r="E188" s="42"/>
      <c r="F188" s="225" t="s">
        <v>269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132</v>
      </c>
      <c r="AU188" s="19" t="s">
        <v>83</v>
      </c>
    </row>
    <row r="189" s="13" customFormat="1">
      <c r="A189" s="13"/>
      <c r="B189" s="226"/>
      <c r="C189" s="227"/>
      <c r="D189" s="219" t="s">
        <v>134</v>
      </c>
      <c r="E189" s="228" t="s">
        <v>28</v>
      </c>
      <c r="F189" s="229" t="s">
        <v>225</v>
      </c>
      <c r="G189" s="227"/>
      <c r="H189" s="230">
        <v>450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134</v>
      </c>
      <c r="AU189" s="236" t="s">
        <v>83</v>
      </c>
      <c r="AV189" s="13" t="s">
        <v>83</v>
      </c>
      <c r="AW189" s="13" t="s">
        <v>35</v>
      </c>
      <c r="AX189" s="13" t="s">
        <v>73</v>
      </c>
      <c r="AY189" s="236" t="s">
        <v>121</v>
      </c>
    </row>
    <row r="190" s="14" customFormat="1">
      <c r="A190" s="14"/>
      <c r="B190" s="237"/>
      <c r="C190" s="238"/>
      <c r="D190" s="219" t="s">
        <v>134</v>
      </c>
      <c r="E190" s="239" t="s">
        <v>28</v>
      </c>
      <c r="F190" s="240" t="s">
        <v>142</v>
      </c>
      <c r="G190" s="238"/>
      <c r="H190" s="241">
        <v>450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134</v>
      </c>
      <c r="AU190" s="247" t="s">
        <v>83</v>
      </c>
      <c r="AV190" s="14" t="s">
        <v>128</v>
      </c>
      <c r="AW190" s="14" t="s">
        <v>35</v>
      </c>
      <c r="AX190" s="14" t="s">
        <v>81</v>
      </c>
      <c r="AY190" s="247" t="s">
        <v>121</v>
      </c>
    </row>
    <row r="191" s="2" customFormat="1" ht="24.15" customHeight="1">
      <c r="A191" s="40"/>
      <c r="B191" s="41"/>
      <c r="C191" s="206" t="s">
        <v>7</v>
      </c>
      <c r="D191" s="206" t="s">
        <v>123</v>
      </c>
      <c r="E191" s="207" t="s">
        <v>270</v>
      </c>
      <c r="F191" s="208" t="s">
        <v>271</v>
      </c>
      <c r="G191" s="209" t="s">
        <v>272</v>
      </c>
      <c r="H191" s="210">
        <v>21</v>
      </c>
      <c r="I191" s="211"/>
      <c r="J191" s="212">
        <f>ROUND(I191*H191,2)</f>
        <v>0</v>
      </c>
      <c r="K191" s="208" t="s">
        <v>127</v>
      </c>
      <c r="L191" s="46"/>
      <c r="M191" s="213" t="s">
        <v>28</v>
      </c>
      <c r="N191" s="214" t="s">
        <v>44</v>
      </c>
      <c r="O191" s="86"/>
      <c r="P191" s="215">
        <f>O191*H191</f>
        <v>0</v>
      </c>
      <c r="Q191" s="215">
        <v>0.02989</v>
      </c>
      <c r="R191" s="215">
        <f>Q191*H191</f>
        <v>0.62768999999999997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128</v>
      </c>
      <c r="AT191" s="217" t="s">
        <v>123</v>
      </c>
      <c r="AU191" s="217" t="s">
        <v>83</v>
      </c>
      <c r="AY191" s="19" t="s">
        <v>121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81</v>
      </c>
      <c r="BK191" s="218">
        <f>ROUND(I191*H191,2)</f>
        <v>0</v>
      </c>
      <c r="BL191" s="19" t="s">
        <v>128</v>
      </c>
      <c r="BM191" s="217" t="s">
        <v>273</v>
      </c>
    </row>
    <row r="192" s="2" customFormat="1">
      <c r="A192" s="40"/>
      <c r="B192" s="41"/>
      <c r="C192" s="42"/>
      <c r="D192" s="219" t="s">
        <v>130</v>
      </c>
      <c r="E192" s="42"/>
      <c r="F192" s="220" t="s">
        <v>274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130</v>
      </c>
      <c r="AU192" s="19" t="s">
        <v>83</v>
      </c>
    </row>
    <row r="193" s="2" customFormat="1">
      <c r="A193" s="40"/>
      <c r="B193" s="41"/>
      <c r="C193" s="42"/>
      <c r="D193" s="224" t="s">
        <v>132</v>
      </c>
      <c r="E193" s="42"/>
      <c r="F193" s="225" t="s">
        <v>275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132</v>
      </c>
      <c r="AU193" s="19" t="s">
        <v>83</v>
      </c>
    </row>
    <row r="194" s="13" customFormat="1">
      <c r="A194" s="13"/>
      <c r="B194" s="226"/>
      <c r="C194" s="227"/>
      <c r="D194" s="219" t="s">
        <v>134</v>
      </c>
      <c r="E194" s="228" t="s">
        <v>28</v>
      </c>
      <c r="F194" s="229" t="s">
        <v>7</v>
      </c>
      <c r="G194" s="227"/>
      <c r="H194" s="230">
        <v>21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134</v>
      </c>
      <c r="AU194" s="236" t="s">
        <v>83</v>
      </c>
      <c r="AV194" s="13" t="s">
        <v>83</v>
      </c>
      <c r="AW194" s="13" t="s">
        <v>35</v>
      </c>
      <c r="AX194" s="13" t="s">
        <v>81</v>
      </c>
      <c r="AY194" s="236" t="s">
        <v>121</v>
      </c>
    </row>
    <row r="195" s="2" customFormat="1" ht="16.5" customHeight="1">
      <c r="A195" s="40"/>
      <c r="B195" s="41"/>
      <c r="C195" s="206" t="s">
        <v>276</v>
      </c>
      <c r="D195" s="206" t="s">
        <v>123</v>
      </c>
      <c r="E195" s="207" t="s">
        <v>277</v>
      </c>
      <c r="F195" s="208" t="s">
        <v>278</v>
      </c>
      <c r="G195" s="209" t="s">
        <v>126</v>
      </c>
      <c r="H195" s="210">
        <v>13.5</v>
      </c>
      <c r="I195" s="211"/>
      <c r="J195" s="212">
        <f>ROUND(I195*H195,2)</f>
        <v>0</v>
      </c>
      <c r="K195" s="208" t="s">
        <v>127</v>
      </c>
      <c r="L195" s="46"/>
      <c r="M195" s="213" t="s">
        <v>28</v>
      </c>
      <c r="N195" s="214" t="s">
        <v>44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128</v>
      </c>
      <c r="AT195" s="217" t="s">
        <v>123</v>
      </c>
      <c r="AU195" s="217" t="s">
        <v>83</v>
      </c>
      <c r="AY195" s="19" t="s">
        <v>121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81</v>
      </c>
      <c r="BK195" s="218">
        <f>ROUND(I195*H195,2)</f>
        <v>0</v>
      </c>
      <c r="BL195" s="19" t="s">
        <v>128</v>
      </c>
      <c r="BM195" s="217" t="s">
        <v>279</v>
      </c>
    </row>
    <row r="196" s="2" customFormat="1">
      <c r="A196" s="40"/>
      <c r="B196" s="41"/>
      <c r="C196" s="42"/>
      <c r="D196" s="219" t="s">
        <v>130</v>
      </c>
      <c r="E196" s="42"/>
      <c r="F196" s="220" t="s">
        <v>280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130</v>
      </c>
      <c r="AU196" s="19" t="s">
        <v>83</v>
      </c>
    </row>
    <row r="197" s="2" customFormat="1">
      <c r="A197" s="40"/>
      <c r="B197" s="41"/>
      <c r="C197" s="42"/>
      <c r="D197" s="224" t="s">
        <v>132</v>
      </c>
      <c r="E197" s="42"/>
      <c r="F197" s="225" t="s">
        <v>281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132</v>
      </c>
      <c r="AU197" s="19" t="s">
        <v>83</v>
      </c>
    </row>
    <row r="198" s="2" customFormat="1">
      <c r="A198" s="40"/>
      <c r="B198" s="41"/>
      <c r="C198" s="42"/>
      <c r="D198" s="219" t="s">
        <v>171</v>
      </c>
      <c r="E198" s="42"/>
      <c r="F198" s="248" t="s">
        <v>282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171</v>
      </c>
      <c r="AU198" s="19" t="s">
        <v>83</v>
      </c>
    </row>
    <row r="199" s="13" customFormat="1">
      <c r="A199" s="13"/>
      <c r="B199" s="226"/>
      <c r="C199" s="227"/>
      <c r="D199" s="219" t="s">
        <v>134</v>
      </c>
      <c r="E199" s="228" t="s">
        <v>28</v>
      </c>
      <c r="F199" s="229" t="s">
        <v>283</v>
      </c>
      <c r="G199" s="227"/>
      <c r="H199" s="230">
        <v>13.5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134</v>
      </c>
      <c r="AU199" s="236" t="s">
        <v>83</v>
      </c>
      <c r="AV199" s="13" t="s">
        <v>83</v>
      </c>
      <c r="AW199" s="13" t="s">
        <v>35</v>
      </c>
      <c r="AX199" s="13" t="s">
        <v>73</v>
      </c>
      <c r="AY199" s="236" t="s">
        <v>121</v>
      </c>
    </row>
    <row r="200" s="14" customFormat="1">
      <c r="A200" s="14"/>
      <c r="B200" s="237"/>
      <c r="C200" s="238"/>
      <c r="D200" s="219" t="s">
        <v>134</v>
      </c>
      <c r="E200" s="239" t="s">
        <v>28</v>
      </c>
      <c r="F200" s="240" t="s">
        <v>142</v>
      </c>
      <c r="G200" s="238"/>
      <c r="H200" s="241">
        <v>13.5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134</v>
      </c>
      <c r="AU200" s="247" t="s">
        <v>83</v>
      </c>
      <c r="AV200" s="14" t="s">
        <v>128</v>
      </c>
      <c r="AW200" s="14" t="s">
        <v>35</v>
      </c>
      <c r="AX200" s="14" t="s">
        <v>81</v>
      </c>
      <c r="AY200" s="247" t="s">
        <v>121</v>
      </c>
    </row>
    <row r="201" s="12" customFormat="1" ht="22.8" customHeight="1">
      <c r="A201" s="12"/>
      <c r="B201" s="190"/>
      <c r="C201" s="191"/>
      <c r="D201" s="192" t="s">
        <v>72</v>
      </c>
      <c r="E201" s="204" t="s">
        <v>83</v>
      </c>
      <c r="F201" s="204" t="s">
        <v>284</v>
      </c>
      <c r="G201" s="191"/>
      <c r="H201" s="191"/>
      <c r="I201" s="194"/>
      <c r="J201" s="205">
        <f>BK201</f>
        <v>0</v>
      </c>
      <c r="K201" s="191"/>
      <c r="L201" s="196"/>
      <c r="M201" s="197"/>
      <c r="N201" s="198"/>
      <c r="O201" s="198"/>
      <c r="P201" s="199">
        <f>SUM(P202:P219)</f>
        <v>0</v>
      </c>
      <c r="Q201" s="198"/>
      <c r="R201" s="199">
        <f>SUM(R202:R219)</f>
        <v>165.66408000000001</v>
      </c>
      <c r="S201" s="198"/>
      <c r="T201" s="200">
        <f>SUM(T202:T219)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1" t="s">
        <v>81</v>
      </c>
      <c r="AT201" s="202" t="s">
        <v>72</v>
      </c>
      <c r="AU201" s="202" t="s">
        <v>81</v>
      </c>
      <c r="AY201" s="201" t="s">
        <v>121</v>
      </c>
      <c r="BK201" s="203">
        <f>SUM(BK202:BK219)</f>
        <v>0</v>
      </c>
    </row>
    <row r="202" s="2" customFormat="1" ht="33" customHeight="1">
      <c r="A202" s="40"/>
      <c r="B202" s="41"/>
      <c r="C202" s="206" t="s">
        <v>285</v>
      </c>
      <c r="D202" s="206" t="s">
        <v>123</v>
      </c>
      <c r="E202" s="207" t="s">
        <v>286</v>
      </c>
      <c r="F202" s="208" t="s">
        <v>287</v>
      </c>
      <c r="G202" s="209" t="s">
        <v>221</v>
      </c>
      <c r="H202" s="210">
        <v>648</v>
      </c>
      <c r="I202" s="211"/>
      <c r="J202" s="212">
        <f>ROUND(I202*H202,2)</f>
        <v>0</v>
      </c>
      <c r="K202" s="208" t="s">
        <v>127</v>
      </c>
      <c r="L202" s="46"/>
      <c r="M202" s="213" t="s">
        <v>28</v>
      </c>
      <c r="N202" s="214" t="s">
        <v>44</v>
      </c>
      <c r="O202" s="86"/>
      <c r="P202" s="215">
        <f>O202*H202</f>
        <v>0</v>
      </c>
      <c r="Q202" s="215">
        <v>0.00031</v>
      </c>
      <c r="R202" s="215">
        <f>Q202*H202</f>
        <v>0.20088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128</v>
      </c>
      <c r="AT202" s="217" t="s">
        <v>123</v>
      </c>
      <c r="AU202" s="217" t="s">
        <v>83</v>
      </c>
      <c r="AY202" s="19" t="s">
        <v>121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81</v>
      </c>
      <c r="BK202" s="218">
        <f>ROUND(I202*H202,2)</f>
        <v>0</v>
      </c>
      <c r="BL202" s="19" t="s">
        <v>128</v>
      </c>
      <c r="BM202" s="217" t="s">
        <v>288</v>
      </c>
    </row>
    <row r="203" s="2" customFormat="1">
      <c r="A203" s="40"/>
      <c r="B203" s="41"/>
      <c r="C203" s="42"/>
      <c r="D203" s="219" t="s">
        <v>130</v>
      </c>
      <c r="E203" s="42"/>
      <c r="F203" s="220" t="s">
        <v>289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130</v>
      </c>
      <c r="AU203" s="19" t="s">
        <v>83</v>
      </c>
    </row>
    <row r="204" s="2" customFormat="1">
      <c r="A204" s="40"/>
      <c r="B204" s="41"/>
      <c r="C204" s="42"/>
      <c r="D204" s="224" t="s">
        <v>132</v>
      </c>
      <c r="E204" s="42"/>
      <c r="F204" s="225" t="s">
        <v>290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132</v>
      </c>
      <c r="AU204" s="19" t="s">
        <v>83</v>
      </c>
    </row>
    <row r="205" s="13" customFormat="1">
      <c r="A205" s="13"/>
      <c r="B205" s="226"/>
      <c r="C205" s="227"/>
      <c r="D205" s="219" t="s">
        <v>134</v>
      </c>
      <c r="E205" s="228" t="s">
        <v>28</v>
      </c>
      <c r="F205" s="229" t="s">
        <v>291</v>
      </c>
      <c r="G205" s="227"/>
      <c r="H205" s="230">
        <v>648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134</v>
      </c>
      <c r="AU205" s="236" t="s">
        <v>83</v>
      </c>
      <c r="AV205" s="13" t="s">
        <v>83</v>
      </c>
      <c r="AW205" s="13" t="s">
        <v>35</v>
      </c>
      <c r="AX205" s="13" t="s">
        <v>73</v>
      </c>
      <c r="AY205" s="236" t="s">
        <v>121</v>
      </c>
    </row>
    <row r="206" s="14" customFormat="1">
      <c r="A206" s="14"/>
      <c r="B206" s="237"/>
      <c r="C206" s="238"/>
      <c r="D206" s="219" t="s">
        <v>134</v>
      </c>
      <c r="E206" s="239" t="s">
        <v>28</v>
      </c>
      <c r="F206" s="240" t="s">
        <v>142</v>
      </c>
      <c r="G206" s="238"/>
      <c r="H206" s="241">
        <v>648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134</v>
      </c>
      <c r="AU206" s="247" t="s">
        <v>83</v>
      </c>
      <c r="AV206" s="14" t="s">
        <v>128</v>
      </c>
      <c r="AW206" s="14" t="s">
        <v>35</v>
      </c>
      <c r="AX206" s="14" t="s">
        <v>81</v>
      </c>
      <c r="AY206" s="247" t="s">
        <v>121</v>
      </c>
    </row>
    <row r="207" s="2" customFormat="1" ht="24.15" customHeight="1">
      <c r="A207" s="40"/>
      <c r="B207" s="41"/>
      <c r="C207" s="249" t="s">
        <v>292</v>
      </c>
      <c r="D207" s="249" t="s">
        <v>200</v>
      </c>
      <c r="E207" s="250" t="s">
        <v>293</v>
      </c>
      <c r="F207" s="251" t="s">
        <v>294</v>
      </c>
      <c r="G207" s="252" t="s">
        <v>221</v>
      </c>
      <c r="H207" s="253">
        <v>745.20000000000005</v>
      </c>
      <c r="I207" s="254"/>
      <c r="J207" s="255">
        <f>ROUND(I207*H207,2)</f>
        <v>0</v>
      </c>
      <c r="K207" s="251" t="s">
        <v>127</v>
      </c>
      <c r="L207" s="256"/>
      <c r="M207" s="257" t="s">
        <v>28</v>
      </c>
      <c r="N207" s="258" t="s">
        <v>44</v>
      </c>
      <c r="O207" s="86"/>
      <c r="P207" s="215">
        <f>O207*H207</f>
        <v>0</v>
      </c>
      <c r="Q207" s="215">
        <v>0.00029999999999999997</v>
      </c>
      <c r="R207" s="215">
        <f>Q207*H207</f>
        <v>0.22355999999999998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181</v>
      </c>
      <c r="AT207" s="217" t="s">
        <v>200</v>
      </c>
      <c r="AU207" s="217" t="s">
        <v>83</v>
      </c>
      <c r="AY207" s="19" t="s">
        <v>121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81</v>
      </c>
      <c r="BK207" s="218">
        <f>ROUND(I207*H207,2)</f>
        <v>0</v>
      </c>
      <c r="BL207" s="19" t="s">
        <v>128</v>
      </c>
      <c r="BM207" s="217" t="s">
        <v>295</v>
      </c>
    </row>
    <row r="208" s="2" customFormat="1">
      <c r="A208" s="40"/>
      <c r="B208" s="41"/>
      <c r="C208" s="42"/>
      <c r="D208" s="219" t="s">
        <v>130</v>
      </c>
      <c r="E208" s="42"/>
      <c r="F208" s="220" t="s">
        <v>294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130</v>
      </c>
      <c r="AU208" s="19" t="s">
        <v>83</v>
      </c>
    </row>
    <row r="209" s="13" customFormat="1">
      <c r="A209" s="13"/>
      <c r="B209" s="226"/>
      <c r="C209" s="227"/>
      <c r="D209" s="219" t="s">
        <v>134</v>
      </c>
      <c r="E209" s="228" t="s">
        <v>28</v>
      </c>
      <c r="F209" s="229" t="s">
        <v>291</v>
      </c>
      <c r="G209" s="227"/>
      <c r="H209" s="230">
        <v>648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134</v>
      </c>
      <c r="AU209" s="236" t="s">
        <v>83</v>
      </c>
      <c r="AV209" s="13" t="s">
        <v>83</v>
      </c>
      <c r="AW209" s="13" t="s">
        <v>35</v>
      </c>
      <c r="AX209" s="13" t="s">
        <v>73</v>
      </c>
      <c r="AY209" s="236" t="s">
        <v>121</v>
      </c>
    </row>
    <row r="210" s="14" customFormat="1">
      <c r="A210" s="14"/>
      <c r="B210" s="237"/>
      <c r="C210" s="238"/>
      <c r="D210" s="219" t="s">
        <v>134</v>
      </c>
      <c r="E210" s="239" t="s">
        <v>28</v>
      </c>
      <c r="F210" s="240" t="s">
        <v>142</v>
      </c>
      <c r="G210" s="238"/>
      <c r="H210" s="241">
        <v>648</v>
      </c>
      <c r="I210" s="242"/>
      <c r="J210" s="238"/>
      <c r="K210" s="238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134</v>
      </c>
      <c r="AU210" s="247" t="s">
        <v>83</v>
      </c>
      <c r="AV210" s="14" t="s">
        <v>128</v>
      </c>
      <c r="AW210" s="14" t="s">
        <v>35</v>
      </c>
      <c r="AX210" s="14" t="s">
        <v>81</v>
      </c>
      <c r="AY210" s="247" t="s">
        <v>121</v>
      </c>
    </row>
    <row r="211" s="13" customFormat="1">
      <c r="A211" s="13"/>
      <c r="B211" s="226"/>
      <c r="C211" s="227"/>
      <c r="D211" s="219" t="s">
        <v>134</v>
      </c>
      <c r="E211" s="227"/>
      <c r="F211" s="229" t="s">
        <v>296</v>
      </c>
      <c r="G211" s="227"/>
      <c r="H211" s="230">
        <v>745.20000000000005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134</v>
      </c>
      <c r="AU211" s="236" t="s">
        <v>83</v>
      </c>
      <c r="AV211" s="13" t="s">
        <v>83</v>
      </c>
      <c r="AW211" s="13" t="s">
        <v>4</v>
      </c>
      <c r="AX211" s="13" t="s">
        <v>81</v>
      </c>
      <c r="AY211" s="236" t="s">
        <v>121</v>
      </c>
    </row>
    <row r="212" s="2" customFormat="1" ht="37.8" customHeight="1">
      <c r="A212" s="40"/>
      <c r="B212" s="41"/>
      <c r="C212" s="206" t="s">
        <v>297</v>
      </c>
      <c r="D212" s="206" t="s">
        <v>123</v>
      </c>
      <c r="E212" s="207" t="s">
        <v>298</v>
      </c>
      <c r="F212" s="208" t="s">
        <v>299</v>
      </c>
      <c r="G212" s="209" t="s">
        <v>300</v>
      </c>
      <c r="H212" s="210">
        <v>324</v>
      </c>
      <c r="I212" s="211"/>
      <c r="J212" s="212">
        <f>ROUND(I212*H212,2)</f>
        <v>0</v>
      </c>
      <c r="K212" s="208" t="s">
        <v>127</v>
      </c>
      <c r="L212" s="46"/>
      <c r="M212" s="213" t="s">
        <v>28</v>
      </c>
      <c r="N212" s="214" t="s">
        <v>44</v>
      </c>
      <c r="O212" s="86"/>
      <c r="P212" s="215">
        <f>O212*H212</f>
        <v>0</v>
      </c>
      <c r="Q212" s="215">
        <v>0.27411000000000002</v>
      </c>
      <c r="R212" s="215">
        <f>Q212*H212</f>
        <v>88.811640000000011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128</v>
      </c>
      <c r="AT212" s="217" t="s">
        <v>123</v>
      </c>
      <c r="AU212" s="217" t="s">
        <v>83</v>
      </c>
      <c r="AY212" s="19" t="s">
        <v>121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81</v>
      </c>
      <c r="BK212" s="218">
        <f>ROUND(I212*H212,2)</f>
        <v>0</v>
      </c>
      <c r="BL212" s="19" t="s">
        <v>128</v>
      </c>
      <c r="BM212" s="217" t="s">
        <v>301</v>
      </c>
    </row>
    <row r="213" s="2" customFormat="1">
      <c r="A213" s="40"/>
      <c r="B213" s="41"/>
      <c r="C213" s="42"/>
      <c r="D213" s="219" t="s">
        <v>130</v>
      </c>
      <c r="E213" s="42"/>
      <c r="F213" s="220" t="s">
        <v>302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130</v>
      </c>
      <c r="AU213" s="19" t="s">
        <v>83</v>
      </c>
    </row>
    <row r="214" s="2" customFormat="1">
      <c r="A214" s="40"/>
      <c r="B214" s="41"/>
      <c r="C214" s="42"/>
      <c r="D214" s="224" t="s">
        <v>132</v>
      </c>
      <c r="E214" s="42"/>
      <c r="F214" s="225" t="s">
        <v>303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132</v>
      </c>
      <c r="AU214" s="19" t="s">
        <v>83</v>
      </c>
    </row>
    <row r="215" s="13" customFormat="1">
      <c r="A215" s="13"/>
      <c r="B215" s="226"/>
      <c r="C215" s="227"/>
      <c r="D215" s="219" t="s">
        <v>134</v>
      </c>
      <c r="E215" s="228" t="s">
        <v>28</v>
      </c>
      <c r="F215" s="229" t="s">
        <v>304</v>
      </c>
      <c r="G215" s="227"/>
      <c r="H215" s="230">
        <v>324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134</v>
      </c>
      <c r="AU215" s="236" t="s">
        <v>83</v>
      </c>
      <c r="AV215" s="13" t="s">
        <v>83</v>
      </c>
      <c r="AW215" s="13" t="s">
        <v>35</v>
      </c>
      <c r="AX215" s="13" t="s">
        <v>81</v>
      </c>
      <c r="AY215" s="236" t="s">
        <v>121</v>
      </c>
    </row>
    <row r="216" s="2" customFormat="1" ht="24.15" customHeight="1">
      <c r="A216" s="40"/>
      <c r="B216" s="41"/>
      <c r="C216" s="206" t="s">
        <v>305</v>
      </c>
      <c r="D216" s="206" t="s">
        <v>123</v>
      </c>
      <c r="E216" s="207" t="s">
        <v>306</v>
      </c>
      <c r="F216" s="208" t="s">
        <v>307</v>
      </c>
      <c r="G216" s="209" t="s">
        <v>126</v>
      </c>
      <c r="H216" s="210">
        <v>38.600000000000001</v>
      </c>
      <c r="I216" s="211"/>
      <c r="J216" s="212">
        <f>ROUND(I216*H216,2)</f>
        <v>0</v>
      </c>
      <c r="K216" s="208" t="s">
        <v>127</v>
      </c>
      <c r="L216" s="46"/>
      <c r="M216" s="213" t="s">
        <v>28</v>
      </c>
      <c r="N216" s="214" t="s">
        <v>44</v>
      </c>
      <c r="O216" s="86"/>
      <c r="P216" s="215">
        <f>O216*H216</f>
        <v>0</v>
      </c>
      <c r="Q216" s="215">
        <v>1.98</v>
      </c>
      <c r="R216" s="215">
        <f>Q216*H216</f>
        <v>76.427999999999997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128</v>
      </c>
      <c r="AT216" s="217" t="s">
        <v>123</v>
      </c>
      <c r="AU216" s="217" t="s">
        <v>83</v>
      </c>
      <c r="AY216" s="19" t="s">
        <v>121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81</v>
      </c>
      <c r="BK216" s="218">
        <f>ROUND(I216*H216,2)</f>
        <v>0</v>
      </c>
      <c r="BL216" s="19" t="s">
        <v>128</v>
      </c>
      <c r="BM216" s="217" t="s">
        <v>308</v>
      </c>
    </row>
    <row r="217" s="2" customFormat="1">
      <c r="A217" s="40"/>
      <c r="B217" s="41"/>
      <c r="C217" s="42"/>
      <c r="D217" s="219" t="s">
        <v>130</v>
      </c>
      <c r="E217" s="42"/>
      <c r="F217" s="220" t="s">
        <v>309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130</v>
      </c>
      <c r="AU217" s="19" t="s">
        <v>83</v>
      </c>
    </row>
    <row r="218" s="2" customFormat="1">
      <c r="A218" s="40"/>
      <c r="B218" s="41"/>
      <c r="C218" s="42"/>
      <c r="D218" s="224" t="s">
        <v>132</v>
      </c>
      <c r="E218" s="42"/>
      <c r="F218" s="225" t="s">
        <v>310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132</v>
      </c>
      <c r="AU218" s="19" t="s">
        <v>83</v>
      </c>
    </row>
    <row r="219" s="13" customFormat="1">
      <c r="A219" s="13"/>
      <c r="B219" s="226"/>
      <c r="C219" s="227"/>
      <c r="D219" s="219" t="s">
        <v>134</v>
      </c>
      <c r="E219" s="228" t="s">
        <v>28</v>
      </c>
      <c r="F219" s="229" t="s">
        <v>311</v>
      </c>
      <c r="G219" s="227"/>
      <c r="H219" s="230">
        <v>38.600000000000001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134</v>
      </c>
      <c r="AU219" s="236" t="s">
        <v>83</v>
      </c>
      <c r="AV219" s="13" t="s">
        <v>83</v>
      </c>
      <c r="AW219" s="13" t="s">
        <v>35</v>
      </c>
      <c r="AX219" s="13" t="s">
        <v>81</v>
      </c>
      <c r="AY219" s="236" t="s">
        <v>121</v>
      </c>
    </row>
    <row r="220" s="12" customFormat="1" ht="22.8" customHeight="1">
      <c r="A220" s="12"/>
      <c r="B220" s="190"/>
      <c r="C220" s="191"/>
      <c r="D220" s="192" t="s">
        <v>72</v>
      </c>
      <c r="E220" s="204" t="s">
        <v>128</v>
      </c>
      <c r="F220" s="204" t="s">
        <v>312</v>
      </c>
      <c r="G220" s="191"/>
      <c r="H220" s="191"/>
      <c r="I220" s="194"/>
      <c r="J220" s="205">
        <f>BK220</f>
        <v>0</v>
      </c>
      <c r="K220" s="191"/>
      <c r="L220" s="196"/>
      <c r="M220" s="197"/>
      <c r="N220" s="198"/>
      <c r="O220" s="198"/>
      <c r="P220" s="199">
        <f>SUM(P221:P230)</f>
        <v>0</v>
      </c>
      <c r="Q220" s="198"/>
      <c r="R220" s="199">
        <f>SUM(R221:R230)</f>
        <v>0</v>
      </c>
      <c r="S220" s="198"/>
      <c r="T220" s="200">
        <f>SUM(T221:T230)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1" t="s">
        <v>81</v>
      </c>
      <c r="AT220" s="202" t="s">
        <v>72</v>
      </c>
      <c r="AU220" s="202" t="s">
        <v>81</v>
      </c>
      <c r="AY220" s="201" t="s">
        <v>121</v>
      </c>
      <c r="BK220" s="203">
        <f>SUM(BK221:BK230)</f>
        <v>0</v>
      </c>
    </row>
    <row r="221" s="2" customFormat="1" ht="16.5" customHeight="1">
      <c r="A221" s="40"/>
      <c r="B221" s="41"/>
      <c r="C221" s="206" t="s">
        <v>313</v>
      </c>
      <c r="D221" s="206" t="s">
        <v>123</v>
      </c>
      <c r="E221" s="207" t="s">
        <v>314</v>
      </c>
      <c r="F221" s="208" t="s">
        <v>315</v>
      </c>
      <c r="G221" s="209" t="s">
        <v>126</v>
      </c>
      <c r="H221" s="210">
        <v>1.44</v>
      </c>
      <c r="I221" s="211"/>
      <c r="J221" s="212">
        <f>ROUND(I221*H221,2)</f>
        <v>0</v>
      </c>
      <c r="K221" s="208" t="s">
        <v>127</v>
      </c>
      <c r="L221" s="46"/>
      <c r="M221" s="213" t="s">
        <v>28</v>
      </c>
      <c r="N221" s="214" t="s">
        <v>44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128</v>
      </c>
      <c r="AT221" s="217" t="s">
        <v>123</v>
      </c>
      <c r="AU221" s="217" t="s">
        <v>83</v>
      </c>
      <c r="AY221" s="19" t="s">
        <v>121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81</v>
      </c>
      <c r="BK221" s="218">
        <f>ROUND(I221*H221,2)</f>
        <v>0</v>
      </c>
      <c r="BL221" s="19" t="s">
        <v>128</v>
      </c>
      <c r="BM221" s="217" t="s">
        <v>316</v>
      </c>
    </row>
    <row r="222" s="2" customFormat="1">
      <c r="A222" s="40"/>
      <c r="B222" s="41"/>
      <c r="C222" s="42"/>
      <c r="D222" s="219" t="s">
        <v>130</v>
      </c>
      <c r="E222" s="42"/>
      <c r="F222" s="220" t="s">
        <v>317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130</v>
      </c>
      <c r="AU222" s="19" t="s">
        <v>83</v>
      </c>
    </row>
    <row r="223" s="2" customFormat="1">
      <c r="A223" s="40"/>
      <c r="B223" s="41"/>
      <c r="C223" s="42"/>
      <c r="D223" s="224" t="s">
        <v>132</v>
      </c>
      <c r="E223" s="42"/>
      <c r="F223" s="225" t="s">
        <v>318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132</v>
      </c>
      <c r="AU223" s="19" t="s">
        <v>83</v>
      </c>
    </row>
    <row r="224" s="13" customFormat="1">
      <c r="A224" s="13"/>
      <c r="B224" s="226"/>
      <c r="C224" s="227"/>
      <c r="D224" s="219" t="s">
        <v>134</v>
      </c>
      <c r="E224" s="228" t="s">
        <v>28</v>
      </c>
      <c r="F224" s="229" t="s">
        <v>319</v>
      </c>
      <c r="G224" s="227"/>
      <c r="H224" s="230">
        <v>1.44</v>
      </c>
      <c r="I224" s="231"/>
      <c r="J224" s="227"/>
      <c r="K224" s="227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134</v>
      </c>
      <c r="AU224" s="236" t="s">
        <v>83</v>
      </c>
      <c r="AV224" s="13" t="s">
        <v>83</v>
      </c>
      <c r="AW224" s="13" t="s">
        <v>35</v>
      </c>
      <c r="AX224" s="13" t="s">
        <v>73</v>
      </c>
      <c r="AY224" s="236" t="s">
        <v>121</v>
      </c>
    </row>
    <row r="225" s="14" customFormat="1">
      <c r="A225" s="14"/>
      <c r="B225" s="237"/>
      <c r="C225" s="238"/>
      <c r="D225" s="219" t="s">
        <v>134</v>
      </c>
      <c r="E225" s="239" t="s">
        <v>28</v>
      </c>
      <c r="F225" s="240" t="s">
        <v>142</v>
      </c>
      <c r="G225" s="238"/>
      <c r="H225" s="241">
        <v>1.44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134</v>
      </c>
      <c r="AU225" s="247" t="s">
        <v>83</v>
      </c>
      <c r="AV225" s="14" t="s">
        <v>128</v>
      </c>
      <c r="AW225" s="14" t="s">
        <v>35</v>
      </c>
      <c r="AX225" s="14" t="s">
        <v>81</v>
      </c>
      <c r="AY225" s="247" t="s">
        <v>121</v>
      </c>
    </row>
    <row r="226" s="2" customFormat="1" ht="33" customHeight="1">
      <c r="A226" s="40"/>
      <c r="B226" s="41"/>
      <c r="C226" s="206" t="s">
        <v>320</v>
      </c>
      <c r="D226" s="206" t="s">
        <v>123</v>
      </c>
      <c r="E226" s="207" t="s">
        <v>321</v>
      </c>
      <c r="F226" s="208" t="s">
        <v>322</v>
      </c>
      <c r="G226" s="209" t="s">
        <v>126</v>
      </c>
      <c r="H226" s="210">
        <v>0.39600000000000002</v>
      </c>
      <c r="I226" s="211"/>
      <c r="J226" s="212">
        <f>ROUND(I226*H226,2)</f>
        <v>0</v>
      </c>
      <c r="K226" s="208" t="s">
        <v>127</v>
      </c>
      <c r="L226" s="46"/>
      <c r="M226" s="213" t="s">
        <v>28</v>
      </c>
      <c r="N226" s="214" t="s">
        <v>44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128</v>
      </c>
      <c r="AT226" s="217" t="s">
        <v>123</v>
      </c>
      <c r="AU226" s="217" t="s">
        <v>83</v>
      </c>
      <c r="AY226" s="19" t="s">
        <v>121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81</v>
      </c>
      <c r="BK226" s="218">
        <f>ROUND(I226*H226,2)</f>
        <v>0</v>
      </c>
      <c r="BL226" s="19" t="s">
        <v>128</v>
      </c>
      <c r="BM226" s="217" t="s">
        <v>323</v>
      </c>
    </row>
    <row r="227" s="2" customFormat="1">
      <c r="A227" s="40"/>
      <c r="B227" s="41"/>
      <c r="C227" s="42"/>
      <c r="D227" s="219" t="s">
        <v>130</v>
      </c>
      <c r="E227" s="42"/>
      <c r="F227" s="220" t="s">
        <v>324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130</v>
      </c>
      <c r="AU227" s="19" t="s">
        <v>83</v>
      </c>
    </row>
    <row r="228" s="2" customFormat="1">
      <c r="A228" s="40"/>
      <c r="B228" s="41"/>
      <c r="C228" s="42"/>
      <c r="D228" s="224" t="s">
        <v>132</v>
      </c>
      <c r="E228" s="42"/>
      <c r="F228" s="225" t="s">
        <v>325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132</v>
      </c>
      <c r="AU228" s="19" t="s">
        <v>83</v>
      </c>
    </row>
    <row r="229" s="13" customFormat="1">
      <c r="A229" s="13"/>
      <c r="B229" s="226"/>
      <c r="C229" s="227"/>
      <c r="D229" s="219" t="s">
        <v>134</v>
      </c>
      <c r="E229" s="228" t="s">
        <v>28</v>
      </c>
      <c r="F229" s="229" t="s">
        <v>326</v>
      </c>
      <c r="G229" s="227"/>
      <c r="H229" s="230">
        <v>0.39600000000000002</v>
      </c>
      <c r="I229" s="231"/>
      <c r="J229" s="227"/>
      <c r="K229" s="227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134</v>
      </c>
      <c r="AU229" s="236" t="s">
        <v>83</v>
      </c>
      <c r="AV229" s="13" t="s">
        <v>83</v>
      </c>
      <c r="AW229" s="13" t="s">
        <v>35</v>
      </c>
      <c r="AX229" s="13" t="s">
        <v>73</v>
      </c>
      <c r="AY229" s="236" t="s">
        <v>121</v>
      </c>
    </row>
    <row r="230" s="14" customFormat="1">
      <c r="A230" s="14"/>
      <c r="B230" s="237"/>
      <c r="C230" s="238"/>
      <c r="D230" s="219" t="s">
        <v>134</v>
      </c>
      <c r="E230" s="239" t="s">
        <v>28</v>
      </c>
      <c r="F230" s="240" t="s">
        <v>142</v>
      </c>
      <c r="G230" s="238"/>
      <c r="H230" s="241">
        <v>0.39600000000000002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134</v>
      </c>
      <c r="AU230" s="247" t="s">
        <v>83</v>
      </c>
      <c r="AV230" s="14" t="s">
        <v>128</v>
      </c>
      <c r="AW230" s="14" t="s">
        <v>35</v>
      </c>
      <c r="AX230" s="14" t="s">
        <v>81</v>
      </c>
      <c r="AY230" s="247" t="s">
        <v>121</v>
      </c>
    </row>
    <row r="231" s="12" customFormat="1" ht="22.8" customHeight="1">
      <c r="A231" s="12"/>
      <c r="B231" s="190"/>
      <c r="C231" s="191"/>
      <c r="D231" s="192" t="s">
        <v>72</v>
      </c>
      <c r="E231" s="204" t="s">
        <v>158</v>
      </c>
      <c r="F231" s="204" t="s">
        <v>327</v>
      </c>
      <c r="G231" s="191"/>
      <c r="H231" s="191"/>
      <c r="I231" s="194"/>
      <c r="J231" s="205">
        <f>BK231</f>
        <v>0</v>
      </c>
      <c r="K231" s="191"/>
      <c r="L231" s="196"/>
      <c r="M231" s="197"/>
      <c r="N231" s="198"/>
      <c r="O231" s="198"/>
      <c r="P231" s="199">
        <f>SUM(P232:P330)</f>
        <v>0</v>
      </c>
      <c r="Q231" s="198"/>
      <c r="R231" s="199">
        <f>SUM(R232:R330)</f>
        <v>495.66066200000006</v>
      </c>
      <c r="S231" s="198"/>
      <c r="T231" s="200">
        <f>SUM(T232:T330)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1" t="s">
        <v>81</v>
      </c>
      <c r="AT231" s="202" t="s">
        <v>72</v>
      </c>
      <c r="AU231" s="202" t="s">
        <v>81</v>
      </c>
      <c r="AY231" s="201" t="s">
        <v>121</v>
      </c>
      <c r="BK231" s="203">
        <f>SUM(BK232:BK330)</f>
        <v>0</v>
      </c>
    </row>
    <row r="232" s="2" customFormat="1" ht="24.15" customHeight="1">
      <c r="A232" s="40"/>
      <c r="B232" s="41"/>
      <c r="C232" s="206" t="s">
        <v>328</v>
      </c>
      <c r="D232" s="206" t="s">
        <v>123</v>
      </c>
      <c r="E232" s="207" t="s">
        <v>329</v>
      </c>
      <c r="F232" s="208" t="s">
        <v>330</v>
      </c>
      <c r="G232" s="209" t="s">
        <v>221</v>
      </c>
      <c r="H232" s="210">
        <v>523</v>
      </c>
      <c r="I232" s="211"/>
      <c r="J232" s="212">
        <f>ROUND(I232*H232,2)</f>
        <v>0</v>
      </c>
      <c r="K232" s="208" t="s">
        <v>127</v>
      </c>
      <c r="L232" s="46"/>
      <c r="M232" s="213" t="s">
        <v>28</v>
      </c>
      <c r="N232" s="214" t="s">
        <v>44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128</v>
      </c>
      <c r="AT232" s="217" t="s">
        <v>123</v>
      </c>
      <c r="AU232" s="217" t="s">
        <v>83</v>
      </c>
      <c r="AY232" s="19" t="s">
        <v>121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81</v>
      </c>
      <c r="BK232" s="218">
        <f>ROUND(I232*H232,2)</f>
        <v>0</v>
      </c>
      <c r="BL232" s="19" t="s">
        <v>128</v>
      </c>
      <c r="BM232" s="217" t="s">
        <v>331</v>
      </c>
    </row>
    <row r="233" s="2" customFormat="1">
      <c r="A233" s="40"/>
      <c r="B233" s="41"/>
      <c r="C233" s="42"/>
      <c r="D233" s="219" t="s">
        <v>130</v>
      </c>
      <c r="E233" s="42"/>
      <c r="F233" s="220" t="s">
        <v>332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130</v>
      </c>
      <c r="AU233" s="19" t="s">
        <v>83</v>
      </c>
    </row>
    <row r="234" s="2" customFormat="1">
      <c r="A234" s="40"/>
      <c r="B234" s="41"/>
      <c r="C234" s="42"/>
      <c r="D234" s="224" t="s">
        <v>132</v>
      </c>
      <c r="E234" s="42"/>
      <c r="F234" s="225" t="s">
        <v>333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132</v>
      </c>
      <c r="AU234" s="19" t="s">
        <v>83</v>
      </c>
    </row>
    <row r="235" s="13" customFormat="1">
      <c r="A235" s="13"/>
      <c r="B235" s="226"/>
      <c r="C235" s="227"/>
      <c r="D235" s="219" t="s">
        <v>134</v>
      </c>
      <c r="E235" s="228" t="s">
        <v>28</v>
      </c>
      <c r="F235" s="229" t="s">
        <v>334</v>
      </c>
      <c r="G235" s="227"/>
      <c r="H235" s="230">
        <v>523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134</v>
      </c>
      <c r="AU235" s="236" t="s">
        <v>83</v>
      </c>
      <c r="AV235" s="13" t="s">
        <v>83</v>
      </c>
      <c r="AW235" s="13" t="s">
        <v>35</v>
      </c>
      <c r="AX235" s="13" t="s">
        <v>81</v>
      </c>
      <c r="AY235" s="236" t="s">
        <v>121</v>
      </c>
    </row>
    <row r="236" s="2" customFormat="1" ht="24.15" customHeight="1">
      <c r="A236" s="40"/>
      <c r="B236" s="41"/>
      <c r="C236" s="206" t="s">
        <v>335</v>
      </c>
      <c r="D236" s="206" t="s">
        <v>123</v>
      </c>
      <c r="E236" s="207" t="s">
        <v>336</v>
      </c>
      <c r="F236" s="208" t="s">
        <v>337</v>
      </c>
      <c r="G236" s="209" t="s">
        <v>221</v>
      </c>
      <c r="H236" s="210">
        <v>3951</v>
      </c>
      <c r="I236" s="211"/>
      <c r="J236" s="212">
        <f>ROUND(I236*H236,2)</f>
        <v>0</v>
      </c>
      <c r="K236" s="208" t="s">
        <v>127</v>
      </c>
      <c r="L236" s="46"/>
      <c r="M236" s="213" t="s">
        <v>28</v>
      </c>
      <c r="N236" s="214" t="s">
        <v>44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128</v>
      </c>
      <c r="AT236" s="217" t="s">
        <v>123</v>
      </c>
      <c r="AU236" s="217" t="s">
        <v>83</v>
      </c>
      <c r="AY236" s="19" t="s">
        <v>121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81</v>
      </c>
      <c r="BK236" s="218">
        <f>ROUND(I236*H236,2)</f>
        <v>0</v>
      </c>
      <c r="BL236" s="19" t="s">
        <v>128</v>
      </c>
      <c r="BM236" s="217" t="s">
        <v>338</v>
      </c>
    </row>
    <row r="237" s="2" customFormat="1">
      <c r="A237" s="40"/>
      <c r="B237" s="41"/>
      <c r="C237" s="42"/>
      <c r="D237" s="219" t="s">
        <v>130</v>
      </c>
      <c r="E237" s="42"/>
      <c r="F237" s="220" t="s">
        <v>339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130</v>
      </c>
      <c r="AU237" s="19" t="s">
        <v>83</v>
      </c>
    </row>
    <row r="238" s="2" customFormat="1">
      <c r="A238" s="40"/>
      <c r="B238" s="41"/>
      <c r="C238" s="42"/>
      <c r="D238" s="224" t="s">
        <v>132</v>
      </c>
      <c r="E238" s="42"/>
      <c r="F238" s="225" t="s">
        <v>340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132</v>
      </c>
      <c r="AU238" s="19" t="s">
        <v>83</v>
      </c>
    </row>
    <row r="239" s="13" customFormat="1">
      <c r="A239" s="13"/>
      <c r="B239" s="226"/>
      <c r="C239" s="227"/>
      <c r="D239" s="219" t="s">
        <v>134</v>
      </c>
      <c r="E239" s="228" t="s">
        <v>28</v>
      </c>
      <c r="F239" s="229" t="s">
        <v>341</v>
      </c>
      <c r="G239" s="227"/>
      <c r="H239" s="230">
        <v>3951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134</v>
      </c>
      <c r="AU239" s="236" t="s">
        <v>83</v>
      </c>
      <c r="AV239" s="13" t="s">
        <v>83</v>
      </c>
      <c r="AW239" s="13" t="s">
        <v>35</v>
      </c>
      <c r="AX239" s="13" t="s">
        <v>81</v>
      </c>
      <c r="AY239" s="236" t="s">
        <v>121</v>
      </c>
    </row>
    <row r="240" s="2" customFormat="1" ht="24.15" customHeight="1">
      <c r="A240" s="40"/>
      <c r="B240" s="41"/>
      <c r="C240" s="206" t="s">
        <v>342</v>
      </c>
      <c r="D240" s="206" t="s">
        <v>123</v>
      </c>
      <c r="E240" s="207" t="s">
        <v>343</v>
      </c>
      <c r="F240" s="208" t="s">
        <v>344</v>
      </c>
      <c r="G240" s="209" t="s">
        <v>221</v>
      </c>
      <c r="H240" s="210">
        <v>2600</v>
      </c>
      <c r="I240" s="211"/>
      <c r="J240" s="212">
        <f>ROUND(I240*H240,2)</f>
        <v>0</v>
      </c>
      <c r="K240" s="208" t="s">
        <v>127</v>
      </c>
      <c r="L240" s="46"/>
      <c r="M240" s="213" t="s">
        <v>28</v>
      </c>
      <c r="N240" s="214" t="s">
        <v>44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128</v>
      </c>
      <c r="AT240" s="217" t="s">
        <v>123</v>
      </c>
      <c r="AU240" s="217" t="s">
        <v>83</v>
      </c>
      <c r="AY240" s="19" t="s">
        <v>121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81</v>
      </c>
      <c r="BK240" s="218">
        <f>ROUND(I240*H240,2)</f>
        <v>0</v>
      </c>
      <c r="BL240" s="19" t="s">
        <v>128</v>
      </c>
      <c r="BM240" s="217" t="s">
        <v>345</v>
      </c>
    </row>
    <row r="241" s="2" customFormat="1">
      <c r="A241" s="40"/>
      <c r="B241" s="41"/>
      <c r="C241" s="42"/>
      <c r="D241" s="219" t="s">
        <v>130</v>
      </c>
      <c r="E241" s="42"/>
      <c r="F241" s="220" t="s">
        <v>346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130</v>
      </c>
      <c r="AU241" s="19" t="s">
        <v>83</v>
      </c>
    </row>
    <row r="242" s="2" customFormat="1">
      <c r="A242" s="40"/>
      <c r="B242" s="41"/>
      <c r="C242" s="42"/>
      <c r="D242" s="224" t="s">
        <v>132</v>
      </c>
      <c r="E242" s="42"/>
      <c r="F242" s="225" t="s">
        <v>347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132</v>
      </c>
      <c r="AU242" s="19" t="s">
        <v>83</v>
      </c>
    </row>
    <row r="243" s="13" customFormat="1">
      <c r="A243" s="13"/>
      <c r="B243" s="226"/>
      <c r="C243" s="227"/>
      <c r="D243" s="219" t="s">
        <v>134</v>
      </c>
      <c r="E243" s="228" t="s">
        <v>28</v>
      </c>
      <c r="F243" s="229" t="s">
        <v>348</v>
      </c>
      <c r="G243" s="227"/>
      <c r="H243" s="230">
        <v>2600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134</v>
      </c>
      <c r="AU243" s="236" t="s">
        <v>83</v>
      </c>
      <c r="AV243" s="13" t="s">
        <v>83</v>
      </c>
      <c r="AW243" s="13" t="s">
        <v>35</v>
      </c>
      <c r="AX243" s="13" t="s">
        <v>81</v>
      </c>
      <c r="AY243" s="236" t="s">
        <v>121</v>
      </c>
    </row>
    <row r="244" s="2" customFormat="1" ht="24.15" customHeight="1">
      <c r="A244" s="40"/>
      <c r="B244" s="41"/>
      <c r="C244" s="206" t="s">
        <v>349</v>
      </c>
      <c r="D244" s="206" t="s">
        <v>123</v>
      </c>
      <c r="E244" s="207" t="s">
        <v>350</v>
      </c>
      <c r="F244" s="208" t="s">
        <v>351</v>
      </c>
      <c r="G244" s="209" t="s">
        <v>221</v>
      </c>
      <c r="H244" s="210">
        <v>2595</v>
      </c>
      <c r="I244" s="211"/>
      <c r="J244" s="212">
        <f>ROUND(I244*H244,2)</f>
        <v>0</v>
      </c>
      <c r="K244" s="208" t="s">
        <v>127</v>
      </c>
      <c r="L244" s="46"/>
      <c r="M244" s="213" t="s">
        <v>28</v>
      </c>
      <c r="N244" s="214" t="s">
        <v>44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128</v>
      </c>
      <c r="AT244" s="217" t="s">
        <v>123</v>
      </c>
      <c r="AU244" s="217" t="s">
        <v>83</v>
      </c>
      <c r="AY244" s="19" t="s">
        <v>121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81</v>
      </c>
      <c r="BK244" s="218">
        <f>ROUND(I244*H244,2)</f>
        <v>0</v>
      </c>
      <c r="BL244" s="19" t="s">
        <v>128</v>
      </c>
      <c r="BM244" s="217" t="s">
        <v>352</v>
      </c>
    </row>
    <row r="245" s="2" customFormat="1">
      <c r="A245" s="40"/>
      <c r="B245" s="41"/>
      <c r="C245" s="42"/>
      <c r="D245" s="219" t="s">
        <v>130</v>
      </c>
      <c r="E245" s="42"/>
      <c r="F245" s="220" t="s">
        <v>353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130</v>
      </c>
      <c r="AU245" s="19" t="s">
        <v>83</v>
      </c>
    </row>
    <row r="246" s="2" customFormat="1">
      <c r="A246" s="40"/>
      <c r="B246" s="41"/>
      <c r="C246" s="42"/>
      <c r="D246" s="224" t="s">
        <v>132</v>
      </c>
      <c r="E246" s="42"/>
      <c r="F246" s="225" t="s">
        <v>354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132</v>
      </c>
      <c r="AU246" s="19" t="s">
        <v>83</v>
      </c>
    </row>
    <row r="247" s="13" customFormat="1">
      <c r="A247" s="13"/>
      <c r="B247" s="226"/>
      <c r="C247" s="227"/>
      <c r="D247" s="219" t="s">
        <v>134</v>
      </c>
      <c r="E247" s="228" t="s">
        <v>28</v>
      </c>
      <c r="F247" s="229" t="s">
        <v>355</v>
      </c>
      <c r="G247" s="227"/>
      <c r="H247" s="230">
        <v>2595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134</v>
      </c>
      <c r="AU247" s="236" t="s">
        <v>83</v>
      </c>
      <c r="AV247" s="13" t="s">
        <v>83</v>
      </c>
      <c r="AW247" s="13" t="s">
        <v>35</v>
      </c>
      <c r="AX247" s="13" t="s">
        <v>73</v>
      </c>
      <c r="AY247" s="236" t="s">
        <v>121</v>
      </c>
    </row>
    <row r="248" s="14" customFormat="1">
      <c r="A248" s="14"/>
      <c r="B248" s="237"/>
      <c r="C248" s="238"/>
      <c r="D248" s="219" t="s">
        <v>134</v>
      </c>
      <c r="E248" s="239" t="s">
        <v>28</v>
      </c>
      <c r="F248" s="240" t="s">
        <v>142</v>
      </c>
      <c r="G248" s="238"/>
      <c r="H248" s="241">
        <v>2595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134</v>
      </c>
      <c r="AU248" s="247" t="s">
        <v>83</v>
      </c>
      <c r="AV248" s="14" t="s">
        <v>128</v>
      </c>
      <c r="AW248" s="14" t="s">
        <v>35</v>
      </c>
      <c r="AX248" s="14" t="s">
        <v>81</v>
      </c>
      <c r="AY248" s="247" t="s">
        <v>121</v>
      </c>
    </row>
    <row r="249" s="2" customFormat="1" ht="24.15" customHeight="1">
      <c r="A249" s="40"/>
      <c r="B249" s="41"/>
      <c r="C249" s="206" t="s">
        <v>356</v>
      </c>
      <c r="D249" s="206" t="s">
        <v>123</v>
      </c>
      <c r="E249" s="207" t="s">
        <v>357</v>
      </c>
      <c r="F249" s="208" t="s">
        <v>358</v>
      </c>
      <c r="G249" s="209" t="s">
        <v>221</v>
      </c>
      <c r="H249" s="210">
        <v>2600</v>
      </c>
      <c r="I249" s="211"/>
      <c r="J249" s="212">
        <f>ROUND(I249*H249,2)</f>
        <v>0</v>
      </c>
      <c r="K249" s="208" t="s">
        <v>127</v>
      </c>
      <c r="L249" s="46"/>
      <c r="M249" s="213" t="s">
        <v>28</v>
      </c>
      <c r="N249" s="214" t="s">
        <v>44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128</v>
      </c>
      <c r="AT249" s="217" t="s">
        <v>123</v>
      </c>
      <c r="AU249" s="217" t="s">
        <v>83</v>
      </c>
      <c r="AY249" s="19" t="s">
        <v>121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81</v>
      </c>
      <c r="BK249" s="218">
        <f>ROUND(I249*H249,2)</f>
        <v>0</v>
      </c>
      <c r="BL249" s="19" t="s">
        <v>128</v>
      </c>
      <c r="BM249" s="217" t="s">
        <v>359</v>
      </c>
    </row>
    <row r="250" s="2" customFormat="1">
      <c r="A250" s="40"/>
      <c r="B250" s="41"/>
      <c r="C250" s="42"/>
      <c r="D250" s="219" t="s">
        <v>130</v>
      </c>
      <c r="E250" s="42"/>
      <c r="F250" s="220" t="s">
        <v>360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130</v>
      </c>
      <c r="AU250" s="19" t="s">
        <v>83</v>
      </c>
    </row>
    <row r="251" s="2" customFormat="1">
      <c r="A251" s="40"/>
      <c r="B251" s="41"/>
      <c r="C251" s="42"/>
      <c r="D251" s="224" t="s">
        <v>132</v>
      </c>
      <c r="E251" s="42"/>
      <c r="F251" s="225" t="s">
        <v>361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132</v>
      </c>
      <c r="AU251" s="19" t="s">
        <v>83</v>
      </c>
    </row>
    <row r="252" s="13" customFormat="1">
      <c r="A252" s="13"/>
      <c r="B252" s="226"/>
      <c r="C252" s="227"/>
      <c r="D252" s="219" t="s">
        <v>134</v>
      </c>
      <c r="E252" s="228" t="s">
        <v>28</v>
      </c>
      <c r="F252" s="229" t="s">
        <v>348</v>
      </c>
      <c r="G252" s="227"/>
      <c r="H252" s="230">
        <v>2600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134</v>
      </c>
      <c r="AU252" s="236" t="s">
        <v>83</v>
      </c>
      <c r="AV252" s="13" t="s">
        <v>83</v>
      </c>
      <c r="AW252" s="13" t="s">
        <v>35</v>
      </c>
      <c r="AX252" s="13" t="s">
        <v>81</v>
      </c>
      <c r="AY252" s="236" t="s">
        <v>121</v>
      </c>
    </row>
    <row r="253" s="2" customFormat="1" ht="24.15" customHeight="1">
      <c r="A253" s="40"/>
      <c r="B253" s="41"/>
      <c r="C253" s="206" t="s">
        <v>362</v>
      </c>
      <c r="D253" s="206" t="s">
        <v>123</v>
      </c>
      <c r="E253" s="207" t="s">
        <v>363</v>
      </c>
      <c r="F253" s="208" t="s">
        <v>364</v>
      </c>
      <c r="G253" s="209" t="s">
        <v>221</v>
      </c>
      <c r="H253" s="210">
        <v>58.700000000000003</v>
      </c>
      <c r="I253" s="211"/>
      <c r="J253" s="212">
        <f>ROUND(I253*H253,2)</f>
        <v>0</v>
      </c>
      <c r="K253" s="208" t="s">
        <v>127</v>
      </c>
      <c r="L253" s="46"/>
      <c r="M253" s="213" t="s">
        <v>28</v>
      </c>
      <c r="N253" s="214" t="s">
        <v>44</v>
      </c>
      <c r="O253" s="86"/>
      <c r="P253" s="215">
        <f>O253*H253</f>
        <v>0</v>
      </c>
      <c r="Q253" s="215">
        <v>0.1837</v>
      </c>
      <c r="R253" s="215">
        <f>Q253*H253</f>
        <v>10.783190000000001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128</v>
      </c>
      <c r="AT253" s="217" t="s">
        <v>123</v>
      </c>
      <c r="AU253" s="217" t="s">
        <v>83</v>
      </c>
      <c r="AY253" s="19" t="s">
        <v>121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81</v>
      </c>
      <c r="BK253" s="218">
        <f>ROUND(I253*H253,2)</f>
        <v>0</v>
      </c>
      <c r="BL253" s="19" t="s">
        <v>128</v>
      </c>
      <c r="BM253" s="217" t="s">
        <v>365</v>
      </c>
    </row>
    <row r="254" s="2" customFormat="1">
      <c r="A254" s="40"/>
      <c r="B254" s="41"/>
      <c r="C254" s="42"/>
      <c r="D254" s="219" t="s">
        <v>130</v>
      </c>
      <c r="E254" s="42"/>
      <c r="F254" s="220" t="s">
        <v>366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130</v>
      </c>
      <c r="AU254" s="19" t="s">
        <v>83</v>
      </c>
    </row>
    <row r="255" s="2" customFormat="1">
      <c r="A255" s="40"/>
      <c r="B255" s="41"/>
      <c r="C255" s="42"/>
      <c r="D255" s="224" t="s">
        <v>132</v>
      </c>
      <c r="E255" s="42"/>
      <c r="F255" s="225" t="s">
        <v>367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132</v>
      </c>
      <c r="AU255" s="19" t="s">
        <v>83</v>
      </c>
    </row>
    <row r="256" s="13" customFormat="1">
      <c r="A256" s="13"/>
      <c r="B256" s="226"/>
      <c r="C256" s="227"/>
      <c r="D256" s="219" t="s">
        <v>134</v>
      </c>
      <c r="E256" s="228" t="s">
        <v>28</v>
      </c>
      <c r="F256" s="229" t="s">
        <v>368</v>
      </c>
      <c r="G256" s="227"/>
      <c r="H256" s="230">
        <v>58.700000000000003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134</v>
      </c>
      <c r="AU256" s="236" t="s">
        <v>83</v>
      </c>
      <c r="AV256" s="13" t="s">
        <v>83</v>
      </c>
      <c r="AW256" s="13" t="s">
        <v>35</v>
      </c>
      <c r="AX256" s="13" t="s">
        <v>81</v>
      </c>
      <c r="AY256" s="236" t="s">
        <v>121</v>
      </c>
    </row>
    <row r="257" s="2" customFormat="1" ht="16.5" customHeight="1">
      <c r="A257" s="40"/>
      <c r="B257" s="41"/>
      <c r="C257" s="249" t="s">
        <v>369</v>
      </c>
      <c r="D257" s="249" t="s">
        <v>200</v>
      </c>
      <c r="E257" s="250" t="s">
        <v>370</v>
      </c>
      <c r="F257" s="251" t="s">
        <v>371</v>
      </c>
      <c r="G257" s="252" t="s">
        <v>221</v>
      </c>
      <c r="H257" s="253">
        <v>60.460999999999999</v>
      </c>
      <c r="I257" s="254"/>
      <c r="J257" s="255">
        <f>ROUND(I257*H257,2)</f>
        <v>0</v>
      </c>
      <c r="K257" s="251" t="s">
        <v>127</v>
      </c>
      <c r="L257" s="256"/>
      <c r="M257" s="257" t="s">
        <v>28</v>
      </c>
      <c r="N257" s="258" t="s">
        <v>44</v>
      </c>
      <c r="O257" s="86"/>
      <c r="P257" s="215">
        <f>O257*H257</f>
        <v>0</v>
      </c>
      <c r="Q257" s="215">
        <v>0.222</v>
      </c>
      <c r="R257" s="215">
        <f>Q257*H257</f>
        <v>13.422342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181</v>
      </c>
      <c r="AT257" s="217" t="s">
        <v>200</v>
      </c>
      <c r="AU257" s="217" t="s">
        <v>83</v>
      </c>
      <c r="AY257" s="19" t="s">
        <v>121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81</v>
      </c>
      <c r="BK257" s="218">
        <f>ROUND(I257*H257,2)</f>
        <v>0</v>
      </c>
      <c r="BL257" s="19" t="s">
        <v>128</v>
      </c>
      <c r="BM257" s="217" t="s">
        <v>372</v>
      </c>
    </row>
    <row r="258" s="2" customFormat="1">
      <c r="A258" s="40"/>
      <c r="B258" s="41"/>
      <c r="C258" s="42"/>
      <c r="D258" s="219" t="s">
        <v>130</v>
      </c>
      <c r="E258" s="42"/>
      <c r="F258" s="220" t="s">
        <v>371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130</v>
      </c>
      <c r="AU258" s="19" t="s">
        <v>83</v>
      </c>
    </row>
    <row r="259" s="13" customFormat="1">
      <c r="A259" s="13"/>
      <c r="B259" s="226"/>
      <c r="C259" s="227"/>
      <c r="D259" s="219" t="s">
        <v>134</v>
      </c>
      <c r="E259" s="228" t="s">
        <v>28</v>
      </c>
      <c r="F259" s="229" t="s">
        <v>368</v>
      </c>
      <c r="G259" s="227"/>
      <c r="H259" s="230">
        <v>58.700000000000003</v>
      </c>
      <c r="I259" s="231"/>
      <c r="J259" s="227"/>
      <c r="K259" s="227"/>
      <c r="L259" s="232"/>
      <c r="M259" s="233"/>
      <c r="N259" s="234"/>
      <c r="O259" s="234"/>
      <c r="P259" s="234"/>
      <c r="Q259" s="234"/>
      <c r="R259" s="234"/>
      <c r="S259" s="234"/>
      <c r="T259" s="23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6" t="s">
        <v>134</v>
      </c>
      <c r="AU259" s="236" t="s">
        <v>83</v>
      </c>
      <c r="AV259" s="13" t="s">
        <v>83</v>
      </c>
      <c r="AW259" s="13" t="s">
        <v>35</v>
      </c>
      <c r="AX259" s="13" t="s">
        <v>81</v>
      </c>
      <c r="AY259" s="236" t="s">
        <v>121</v>
      </c>
    </row>
    <row r="260" s="13" customFormat="1">
      <c r="A260" s="13"/>
      <c r="B260" s="226"/>
      <c r="C260" s="227"/>
      <c r="D260" s="219" t="s">
        <v>134</v>
      </c>
      <c r="E260" s="227"/>
      <c r="F260" s="229" t="s">
        <v>373</v>
      </c>
      <c r="G260" s="227"/>
      <c r="H260" s="230">
        <v>60.460999999999999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134</v>
      </c>
      <c r="AU260" s="236" t="s">
        <v>83</v>
      </c>
      <c r="AV260" s="13" t="s">
        <v>83</v>
      </c>
      <c r="AW260" s="13" t="s">
        <v>4</v>
      </c>
      <c r="AX260" s="13" t="s">
        <v>81</v>
      </c>
      <c r="AY260" s="236" t="s">
        <v>121</v>
      </c>
    </row>
    <row r="261" s="2" customFormat="1" ht="24.15" customHeight="1">
      <c r="A261" s="40"/>
      <c r="B261" s="41"/>
      <c r="C261" s="206" t="s">
        <v>374</v>
      </c>
      <c r="D261" s="206" t="s">
        <v>123</v>
      </c>
      <c r="E261" s="207" t="s">
        <v>375</v>
      </c>
      <c r="F261" s="208" t="s">
        <v>376</v>
      </c>
      <c r="G261" s="209" t="s">
        <v>221</v>
      </c>
      <c r="H261" s="210">
        <v>25</v>
      </c>
      <c r="I261" s="211"/>
      <c r="J261" s="212">
        <f>ROUND(I261*H261,2)</f>
        <v>0</v>
      </c>
      <c r="K261" s="208" t="s">
        <v>127</v>
      </c>
      <c r="L261" s="46"/>
      <c r="M261" s="213" t="s">
        <v>28</v>
      </c>
      <c r="N261" s="214" t="s">
        <v>44</v>
      </c>
      <c r="O261" s="86"/>
      <c r="P261" s="215">
        <f>O261*H261</f>
        <v>0</v>
      </c>
      <c r="Q261" s="215">
        <v>0.17449999999999999</v>
      </c>
      <c r="R261" s="215">
        <f>Q261*H261</f>
        <v>4.3624999999999998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128</v>
      </c>
      <c r="AT261" s="217" t="s">
        <v>123</v>
      </c>
      <c r="AU261" s="217" t="s">
        <v>83</v>
      </c>
      <c r="AY261" s="19" t="s">
        <v>121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81</v>
      </c>
      <c r="BK261" s="218">
        <f>ROUND(I261*H261,2)</f>
        <v>0</v>
      </c>
      <c r="BL261" s="19" t="s">
        <v>128</v>
      </c>
      <c r="BM261" s="217" t="s">
        <v>377</v>
      </c>
    </row>
    <row r="262" s="2" customFormat="1">
      <c r="A262" s="40"/>
      <c r="B262" s="41"/>
      <c r="C262" s="42"/>
      <c r="D262" s="219" t="s">
        <v>130</v>
      </c>
      <c r="E262" s="42"/>
      <c r="F262" s="220" t="s">
        <v>378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130</v>
      </c>
      <c r="AU262" s="19" t="s">
        <v>83</v>
      </c>
    </row>
    <row r="263" s="2" customFormat="1">
      <c r="A263" s="40"/>
      <c r="B263" s="41"/>
      <c r="C263" s="42"/>
      <c r="D263" s="224" t="s">
        <v>132</v>
      </c>
      <c r="E263" s="42"/>
      <c r="F263" s="225" t="s">
        <v>379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132</v>
      </c>
      <c r="AU263" s="19" t="s">
        <v>83</v>
      </c>
    </row>
    <row r="264" s="13" customFormat="1">
      <c r="A264" s="13"/>
      <c r="B264" s="226"/>
      <c r="C264" s="227"/>
      <c r="D264" s="219" t="s">
        <v>134</v>
      </c>
      <c r="E264" s="228" t="s">
        <v>28</v>
      </c>
      <c r="F264" s="229" t="s">
        <v>380</v>
      </c>
      <c r="G264" s="227"/>
      <c r="H264" s="230">
        <v>25</v>
      </c>
      <c r="I264" s="231"/>
      <c r="J264" s="227"/>
      <c r="K264" s="227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134</v>
      </c>
      <c r="AU264" s="236" t="s">
        <v>83</v>
      </c>
      <c r="AV264" s="13" t="s">
        <v>83</v>
      </c>
      <c r="AW264" s="13" t="s">
        <v>35</v>
      </c>
      <c r="AX264" s="13" t="s">
        <v>81</v>
      </c>
      <c r="AY264" s="236" t="s">
        <v>121</v>
      </c>
    </row>
    <row r="265" s="2" customFormat="1" ht="16.5" customHeight="1">
      <c r="A265" s="40"/>
      <c r="B265" s="41"/>
      <c r="C265" s="249" t="s">
        <v>381</v>
      </c>
      <c r="D265" s="249" t="s">
        <v>200</v>
      </c>
      <c r="E265" s="250" t="s">
        <v>382</v>
      </c>
      <c r="F265" s="251" t="s">
        <v>383</v>
      </c>
      <c r="G265" s="252" t="s">
        <v>221</v>
      </c>
      <c r="H265" s="253">
        <v>25.75</v>
      </c>
      <c r="I265" s="254"/>
      <c r="J265" s="255">
        <f>ROUND(I265*H265,2)</f>
        <v>0</v>
      </c>
      <c r="K265" s="251" t="s">
        <v>127</v>
      </c>
      <c r="L265" s="256"/>
      <c r="M265" s="257" t="s">
        <v>28</v>
      </c>
      <c r="N265" s="258" t="s">
        <v>44</v>
      </c>
      <c r="O265" s="86"/>
      <c r="P265" s="215">
        <f>O265*H265</f>
        <v>0</v>
      </c>
      <c r="Q265" s="215">
        <v>0.11799999999999999</v>
      </c>
      <c r="R265" s="215">
        <f>Q265*H265</f>
        <v>3.0385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181</v>
      </c>
      <c r="AT265" s="217" t="s">
        <v>200</v>
      </c>
      <c r="AU265" s="217" t="s">
        <v>83</v>
      </c>
      <c r="AY265" s="19" t="s">
        <v>121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81</v>
      </c>
      <c r="BK265" s="218">
        <f>ROUND(I265*H265,2)</f>
        <v>0</v>
      </c>
      <c r="BL265" s="19" t="s">
        <v>128</v>
      </c>
      <c r="BM265" s="217" t="s">
        <v>384</v>
      </c>
    </row>
    <row r="266" s="2" customFormat="1">
      <c r="A266" s="40"/>
      <c r="B266" s="41"/>
      <c r="C266" s="42"/>
      <c r="D266" s="219" t="s">
        <v>130</v>
      </c>
      <c r="E266" s="42"/>
      <c r="F266" s="220" t="s">
        <v>383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130</v>
      </c>
      <c r="AU266" s="19" t="s">
        <v>83</v>
      </c>
    </row>
    <row r="267" s="13" customFormat="1">
      <c r="A267" s="13"/>
      <c r="B267" s="226"/>
      <c r="C267" s="227"/>
      <c r="D267" s="219" t="s">
        <v>134</v>
      </c>
      <c r="E267" s="228" t="s">
        <v>28</v>
      </c>
      <c r="F267" s="229" t="s">
        <v>297</v>
      </c>
      <c r="G267" s="227"/>
      <c r="H267" s="230">
        <v>25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134</v>
      </c>
      <c r="AU267" s="236" t="s">
        <v>83</v>
      </c>
      <c r="AV267" s="13" t="s">
        <v>83</v>
      </c>
      <c r="AW267" s="13" t="s">
        <v>35</v>
      </c>
      <c r="AX267" s="13" t="s">
        <v>81</v>
      </c>
      <c r="AY267" s="236" t="s">
        <v>121</v>
      </c>
    </row>
    <row r="268" s="13" customFormat="1">
      <c r="A268" s="13"/>
      <c r="B268" s="226"/>
      <c r="C268" s="227"/>
      <c r="D268" s="219" t="s">
        <v>134</v>
      </c>
      <c r="E268" s="227"/>
      <c r="F268" s="229" t="s">
        <v>385</v>
      </c>
      <c r="G268" s="227"/>
      <c r="H268" s="230">
        <v>25.75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134</v>
      </c>
      <c r="AU268" s="236" t="s">
        <v>83</v>
      </c>
      <c r="AV268" s="13" t="s">
        <v>83</v>
      </c>
      <c r="AW268" s="13" t="s">
        <v>4</v>
      </c>
      <c r="AX268" s="13" t="s">
        <v>81</v>
      </c>
      <c r="AY268" s="236" t="s">
        <v>121</v>
      </c>
    </row>
    <row r="269" s="2" customFormat="1" ht="24.15" customHeight="1">
      <c r="A269" s="40"/>
      <c r="B269" s="41"/>
      <c r="C269" s="206" t="s">
        <v>386</v>
      </c>
      <c r="D269" s="206" t="s">
        <v>123</v>
      </c>
      <c r="E269" s="207" t="s">
        <v>387</v>
      </c>
      <c r="F269" s="208" t="s">
        <v>388</v>
      </c>
      <c r="G269" s="209" t="s">
        <v>221</v>
      </c>
      <c r="H269" s="210">
        <v>498.39999999999998</v>
      </c>
      <c r="I269" s="211"/>
      <c r="J269" s="212">
        <f>ROUND(I269*H269,2)</f>
        <v>0</v>
      </c>
      <c r="K269" s="208" t="s">
        <v>127</v>
      </c>
      <c r="L269" s="46"/>
      <c r="M269" s="213" t="s">
        <v>28</v>
      </c>
      <c r="N269" s="214" t="s">
        <v>44</v>
      </c>
      <c r="O269" s="86"/>
      <c r="P269" s="215">
        <f>O269*H269</f>
        <v>0</v>
      </c>
      <c r="Q269" s="215">
        <v>0.089219999999999994</v>
      </c>
      <c r="R269" s="215">
        <f>Q269*H269</f>
        <v>44.467247999999998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128</v>
      </c>
      <c r="AT269" s="217" t="s">
        <v>123</v>
      </c>
      <c r="AU269" s="217" t="s">
        <v>83</v>
      </c>
      <c r="AY269" s="19" t="s">
        <v>121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81</v>
      </c>
      <c r="BK269" s="218">
        <f>ROUND(I269*H269,2)</f>
        <v>0</v>
      </c>
      <c r="BL269" s="19" t="s">
        <v>128</v>
      </c>
      <c r="BM269" s="217" t="s">
        <v>389</v>
      </c>
    </row>
    <row r="270" s="2" customFormat="1">
      <c r="A270" s="40"/>
      <c r="B270" s="41"/>
      <c r="C270" s="42"/>
      <c r="D270" s="219" t="s">
        <v>130</v>
      </c>
      <c r="E270" s="42"/>
      <c r="F270" s="220" t="s">
        <v>390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130</v>
      </c>
      <c r="AU270" s="19" t="s">
        <v>83</v>
      </c>
    </row>
    <row r="271" s="2" customFormat="1">
      <c r="A271" s="40"/>
      <c r="B271" s="41"/>
      <c r="C271" s="42"/>
      <c r="D271" s="224" t="s">
        <v>132</v>
      </c>
      <c r="E271" s="42"/>
      <c r="F271" s="225" t="s">
        <v>391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132</v>
      </c>
      <c r="AU271" s="19" t="s">
        <v>83</v>
      </c>
    </row>
    <row r="272" s="13" customFormat="1">
      <c r="A272" s="13"/>
      <c r="B272" s="226"/>
      <c r="C272" s="227"/>
      <c r="D272" s="219" t="s">
        <v>134</v>
      </c>
      <c r="E272" s="228" t="s">
        <v>28</v>
      </c>
      <c r="F272" s="229" t="s">
        <v>392</v>
      </c>
      <c r="G272" s="227"/>
      <c r="H272" s="230">
        <v>498.39999999999998</v>
      </c>
      <c r="I272" s="231"/>
      <c r="J272" s="227"/>
      <c r="K272" s="227"/>
      <c r="L272" s="232"/>
      <c r="M272" s="233"/>
      <c r="N272" s="234"/>
      <c r="O272" s="234"/>
      <c r="P272" s="234"/>
      <c r="Q272" s="234"/>
      <c r="R272" s="234"/>
      <c r="S272" s="234"/>
      <c r="T272" s="23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6" t="s">
        <v>134</v>
      </c>
      <c r="AU272" s="236" t="s">
        <v>83</v>
      </c>
      <c r="AV272" s="13" t="s">
        <v>83</v>
      </c>
      <c r="AW272" s="13" t="s">
        <v>35</v>
      </c>
      <c r="AX272" s="13" t="s">
        <v>73</v>
      </c>
      <c r="AY272" s="236" t="s">
        <v>121</v>
      </c>
    </row>
    <row r="273" s="14" customFormat="1">
      <c r="A273" s="14"/>
      <c r="B273" s="237"/>
      <c r="C273" s="238"/>
      <c r="D273" s="219" t="s">
        <v>134</v>
      </c>
      <c r="E273" s="239" t="s">
        <v>28</v>
      </c>
      <c r="F273" s="240" t="s">
        <v>142</v>
      </c>
      <c r="G273" s="238"/>
      <c r="H273" s="241">
        <v>498.39999999999998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7" t="s">
        <v>134</v>
      </c>
      <c r="AU273" s="247" t="s">
        <v>83</v>
      </c>
      <c r="AV273" s="14" t="s">
        <v>128</v>
      </c>
      <c r="AW273" s="14" t="s">
        <v>35</v>
      </c>
      <c r="AX273" s="14" t="s">
        <v>81</v>
      </c>
      <c r="AY273" s="247" t="s">
        <v>121</v>
      </c>
    </row>
    <row r="274" s="2" customFormat="1" ht="24.15" customHeight="1">
      <c r="A274" s="40"/>
      <c r="B274" s="41"/>
      <c r="C274" s="249" t="s">
        <v>393</v>
      </c>
      <c r="D274" s="249" t="s">
        <v>200</v>
      </c>
      <c r="E274" s="250" t="s">
        <v>394</v>
      </c>
      <c r="F274" s="251" t="s">
        <v>395</v>
      </c>
      <c r="G274" s="252" t="s">
        <v>221</v>
      </c>
      <c r="H274" s="253">
        <v>18.952000000000002</v>
      </c>
      <c r="I274" s="254"/>
      <c r="J274" s="255">
        <f>ROUND(I274*H274,2)</f>
        <v>0</v>
      </c>
      <c r="K274" s="251" t="s">
        <v>127</v>
      </c>
      <c r="L274" s="256"/>
      <c r="M274" s="257" t="s">
        <v>28</v>
      </c>
      <c r="N274" s="258" t="s">
        <v>44</v>
      </c>
      <c r="O274" s="86"/>
      <c r="P274" s="215">
        <f>O274*H274</f>
        <v>0</v>
      </c>
      <c r="Q274" s="215">
        <v>0.13100000000000001</v>
      </c>
      <c r="R274" s="215">
        <f>Q274*H274</f>
        <v>2.4827120000000003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181</v>
      </c>
      <c r="AT274" s="217" t="s">
        <v>200</v>
      </c>
      <c r="AU274" s="217" t="s">
        <v>83</v>
      </c>
      <c r="AY274" s="19" t="s">
        <v>121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81</v>
      </c>
      <c r="BK274" s="218">
        <f>ROUND(I274*H274,2)</f>
        <v>0</v>
      </c>
      <c r="BL274" s="19" t="s">
        <v>128</v>
      </c>
      <c r="BM274" s="217" t="s">
        <v>396</v>
      </c>
    </row>
    <row r="275" s="2" customFormat="1">
      <c r="A275" s="40"/>
      <c r="B275" s="41"/>
      <c r="C275" s="42"/>
      <c r="D275" s="219" t="s">
        <v>130</v>
      </c>
      <c r="E275" s="42"/>
      <c r="F275" s="220" t="s">
        <v>395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130</v>
      </c>
      <c r="AU275" s="19" t="s">
        <v>83</v>
      </c>
    </row>
    <row r="276" s="13" customFormat="1">
      <c r="A276" s="13"/>
      <c r="B276" s="226"/>
      <c r="C276" s="227"/>
      <c r="D276" s="219" t="s">
        <v>134</v>
      </c>
      <c r="E276" s="228" t="s">
        <v>28</v>
      </c>
      <c r="F276" s="229" t="s">
        <v>397</v>
      </c>
      <c r="G276" s="227"/>
      <c r="H276" s="230">
        <v>18.399999999999999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134</v>
      </c>
      <c r="AU276" s="236" t="s">
        <v>83</v>
      </c>
      <c r="AV276" s="13" t="s">
        <v>83</v>
      </c>
      <c r="AW276" s="13" t="s">
        <v>35</v>
      </c>
      <c r="AX276" s="13" t="s">
        <v>81</v>
      </c>
      <c r="AY276" s="236" t="s">
        <v>121</v>
      </c>
    </row>
    <row r="277" s="13" customFormat="1">
      <c r="A277" s="13"/>
      <c r="B277" s="226"/>
      <c r="C277" s="227"/>
      <c r="D277" s="219" t="s">
        <v>134</v>
      </c>
      <c r="E277" s="227"/>
      <c r="F277" s="229" t="s">
        <v>398</v>
      </c>
      <c r="G277" s="227"/>
      <c r="H277" s="230">
        <v>18.952000000000002</v>
      </c>
      <c r="I277" s="231"/>
      <c r="J277" s="227"/>
      <c r="K277" s="227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134</v>
      </c>
      <c r="AU277" s="236" t="s">
        <v>83</v>
      </c>
      <c r="AV277" s="13" t="s">
        <v>83</v>
      </c>
      <c r="AW277" s="13" t="s">
        <v>4</v>
      </c>
      <c r="AX277" s="13" t="s">
        <v>81</v>
      </c>
      <c r="AY277" s="236" t="s">
        <v>121</v>
      </c>
    </row>
    <row r="278" s="2" customFormat="1" ht="24.15" customHeight="1">
      <c r="A278" s="40"/>
      <c r="B278" s="41"/>
      <c r="C278" s="249" t="s">
        <v>399</v>
      </c>
      <c r="D278" s="249" t="s">
        <v>200</v>
      </c>
      <c r="E278" s="250" t="s">
        <v>400</v>
      </c>
      <c r="F278" s="251" t="s">
        <v>401</v>
      </c>
      <c r="G278" s="252" t="s">
        <v>221</v>
      </c>
      <c r="H278" s="253">
        <v>9.2699999999999996</v>
      </c>
      <c r="I278" s="254"/>
      <c r="J278" s="255">
        <f>ROUND(I278*H278,2)</f>
        <v>0</v>
      </c>
      <c r="K278" s="251" t="s">
        <v>28</v>
      </c>
      <c r="L278" s="256"/>
      <c r="M278" s="257" t="s">
        <v>28</v>
      </c>
      <c r="N278" s="258" t="s">
        <v>44</v>
      </c>
      <c r="O278" s="86"/>
      <c r="P278" s="215">
        <f>O278*H278</f>
        <v>0</v>
      </c>
      <c r="Q278" s="215">
        <v>0.13800000000000001</v>
      </c>
      <c r="R278" s="215">
        <f>Q278*H278</f>
        <v>1.2792600000000001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181</v>
      </c>
      <c r="AT278" s="217" t="s">
        <v>200</v>
      </c>
      <c r="AU278" s="217" t="s">
        <v>83</v>
      </c>
      <c r="AY278" s="19" t="s">
        <v>121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81</v>
      </c>
      <c r="BK278" s="218">
        <f>ROUND(I278*H278,2)</f>
        <v>0</v>
      </c>
      <c r="BL278" s="19" t="s">
        <v>128</v>
      </c>
      <c r="BM278" s="217" t="s">
        <v>402</v>
      </c>
    </row>
    <row r="279" s="2" customFormat="1">
      <c r="A279" s="40"/>
      <c r="B279" s="41"/>
      <c r="C279" s="42"/>
      <c r="D279" s="219" t="s">
        <v>130</v>
      </c>
      <c r="E279" s="42"/>
      <c r="F279" s="220" t="s">
        <v>401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130</v>
      </c>
      <c r="AU279" s="19" t="s">
        <v>83</v>
      </c>
    </row>
    <row r="280" s="13" customFormat="1">
      <c r="A280" s="13"/>
      <c r="B280" s="226"/>
      <c r="C280" s="227"/>
      <c r="D280" s="219" t="s">
        <v>134</v>
      </c>
      <c r="E280" s="228" t="s">
        <v>28</v>
      </c>
      <c r="F280" s="229" t="s">
        <v>190</v>
      </c>
      <c r="G280" s="227"/>
      <c r="H280" s="230">
        <v>9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134</v>
      </c>
      <c r="AU280" s="236" t="s">
        <v>83</v>
      </c>
      <c r="AV280" s="13" t="s">
        <v>83</v>
      </c>
      <c r="AW280" s="13" t="s">
        <v>35</v>
      </c>
      <c r="AX280" s="13" t="s">
        <v>81</v>
      </c>
      <c r="AY280" s="236" t="s">
        <v>121</v>
      </c>
    </row>
    <row r="281" s="13" customFormat="1">
      <c r="A281" s="13"/>
      <c r="B281" s="226"/>
      <c r="C281" s="227"/>
      <c r="D281" s="219" t="s">
        <v>134</v>
      </c>
      <c r="E281" s="227"/>
      <c r="F281" s="229" t="s">
        <v>403</v>
      </c>
      <c r="G281" s="227"/>
      <c r="H281" s="230">
        <v>9.2699999999999996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134</v>
      </c>
      <c r="AU281" s="236" t="s">
        <v>83</v>
      </c>
      <c r="AV281" s="13" t="s">
        <v>83</v>
      </c>
      <c r="AW281" s="13" t="s">
        <v>4</v>
      </c>
      <c r="AX281" s="13" t="s">
        <v>81</v>
      </c>
      <c r="AY281" s="236" t="s">
        <v>121</v>
      </c>
    </row>
    <row r="282" s="2" customFormat="1" ht="24.15" customHeight="1">
      <c r="A282" s="40"/>
      <c r="B282" s="41"/>
      <c r="C282" s="249" t="s">
        <v>404</v>
      </c>
      <c r="D282" s="249" t="s">
        <v>200</v>
      </c>
      <c r="E282" s="250" t="s">
        <v>405</v>
      </c>
      <c r="F282" s="251" t="s">
        <v>406</v>
      </c>
      <c r="G282" s="252" t="s">
        <v>221</v>
      </c>
      <c r="H282" s="253">
        <v>480.42000000000002</v>
      </c>
      <c r="I282" s="254"/>
      <c r="J282" s="255">
        <f>ROUND(I282*H282,2)</f>
        <v>0</v>
      </c>
      <c r="K282" s="251" t="s">
        <v>127</v>
      </c>
      <c r="L282" s="256"/>
      <c r="M282" s="257" t="s">
        <v>28</v>
      </c>
      <c r="N282" s="258" t="s">
        <v>44</v>
      </c>
      <c r="O282" s="86"/>
      <c r="P282" s="215">
        <f>O282*H282</f>
        <v>0</v>
      </c>
      <c r="Q282" s="215">
        <v>0.12</v>
      </c>
      <c r="R282" s="215">
        <f>Q282*H282</f>
        <v>57.650399999999998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181</v>
      </c>
      <c r="AT282" s="217" t="s">
        <v>200</v>
      </c>
      <c r="AU282" s="217" t="s">
        <v>83</v>
      </c>
      <c r="AY282" s="19" t="s">
        <v>121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81</v>
      </c>
      <c r="BK282" s="218">
        <f>ROUND(I282*H282,2)</f>
        <v>0</v>
      </c>
      <c r="BL282" s="19" t="s">
        <v>128</v>
      </c>
      <c r="BM282" s="217" t="s">
        <v>407</v>
      </c>
    </row>
    <row r="283" s="2" customFormat="1">
      <c r="A283" s="40"/>
      <c r="B283" s="41"/>
      <c r="C283" s="42"/>
      <c r="D283" s="219" t="s">
        <v>130</v>
      </c>
      <c r="E283" s="42"/>
      <c r="F283" s="220" t="s">
        <v>406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130</v>
      </c>
      <c r="AU283" s="19" t="s">
        <v>83</v>
      </c>
    </row>
    <row r="284" s="13" customFormat="1">
      <c r="A284" s="13"/>
      <c r="B284" s="226"/>
      <c r="C284" s="227"/>
      <c r="D284" s="219" t="s">
        <v>134</v>
      </c>
      <c r="E284" s="228" t="s">
        <v>28</v>
      </c>
      <c r="F284" s="229" t="s">
        <v>408</v>
      </c>
      <c r="G284" s="227"/>
      <c r="H284" s="230">
        <v>471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134</v>
      </c>
      <c r="AU284" s="236" t="s">
        <v>83</v>
      </c>
      <c r="AV284" s="13" t="s">
        <v>83</v>
      </c>
      <c r="AW284" s="13" t="s">
        <v>35</v>
      </c>
      <c r="AX284" s="13" t="s">
        <v>81</v>
      </c>
      <c r="AY284" s="236" t="s">
        <v>121</v>
      </c>
    </row>
    <row r="285" s="13" customFormat="1">
      <c r="A285" s="13"/>
      <c r="B285" s="226"/>
      <c r="C285" s="227"/>
      <c r="D285" s="219" t="s">
        <v>134</v>
      </c>
      <c r="E285" s="227"/>
      <c r="F285" s="229" t="s">
        <v>409</v>
      </c>
      <c r="G285" s="227"/>
      <c r="H285" s="230">
        <v>480.42000000000002</v>
      </c>
      <c r="I285" s="231"/>
      <c r="J285" s="227"/>
      <c r="K285" s="227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134</v>
      </c>
      <c r="AU285" s="236" t="s">
        <v>83</v>
      </c>
      <c r="AV285" s="13" t="s">
        <v>83</v>
      </c>
      <c r="AW285" s="13" t="s">
        <v>4</v>
      </c>
      <c r="AX285" s="13" t="s">
        <v>81</v>
      </c>
      <c r="AY285" s="236" t="s">
        <v>121</v>
      </c>
    </row>
    <row r="286" s="2" customFormat="1" ht="24.15" customHeight="1">
      <c r="A286" s="40"/>
      <c r="B286" s="41"/>
      <c r="C286" s="206" t="s">
        <v>410</v>
      </c>
      <c r="D286" s="206" t="s">
        <v>123</v>
      </c>
      <c r="E286" s="207" t="s">
        <v>411</v>
      </c>
      <c r="F286" s="208" t="s">
        <v>412</v>
      </c>
      <c r="G286" s="209" t="s">
        <v>221</v>
      </c>
      <c r="H286" s="210">
        <v>787.89999999999998</v>
      </c>
      <c r="I286" s="211"/>
      <c r="J286" s="212">
        <f>ROUND(I286*H286,2)</f>
        <v>0</v>
      </c>
      <c r="K286" s="208" t="s">
        <v>127</v>
      </c>
      <c r="L286" s="46"/>
      <c r="M286" s="213" t="s">
        <v>28</v>
      </c>
      <c r="N286" s="214" t="s">
        <v>44</v>
      </c>
      <c r="O286" s="86"/>
      <c r="P286" s="215">
        <f>O286*H286</f>
        <v>0</v>
      </c>
      <c r="Q286" s="215">
        <v>0.11162</v>
      </c>
      <c r="R286" s="215">
        <f>Q286*H286</f>
        <v>87.945397999999997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128</v>
      </c>
      <c r="AT286" s="217" t="s">
        <v>123</v>
      </c>
      <c r="AU286" s="217" t="s">
        <v>83</v>
      </c>
      <c r="AY286" s="19" t="s">
        <v>121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81</v>
      </c>
      <c r="BK286" s="218">
        <f>ROUND(I286*H286,2)</f>
        <v>0</v>
      </c>
      <c r="BL286" s="19" t="s">
        <v>128</v>
      </c>
      <c r="BM286" s="217" t="s">
        <v>413</v>
      </c>
    </row>
    <row r="287" s="2" customFormat="1">
      <c r="A287" s="40"/>
      <c r="B287" s="41"/>
      <c r="C287" s="42"/>
      <c r="D287" s="219" t="s">
        <v>130</v>
      </c>
      <c r="E287" s="42"/>
      <c r="F287" s="220" t="s">
        <v>414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130</v>
      </c>
      <c r="AU287" s="19" t="s">
        <v>83</v>
      </c>
    </row>
    <row r="288" s="2" customFormat="1">
      <c r="A288" s="40"/>
      <c r="B288" s="41"/>
      <c r="C288" s="42"/>
      <c r="D288" s="224" t="s">
        <v>132</v>
      </c>
      <c r="E288" s="42"/>
      <c r="F288" s="225" t="s">
        <v>415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132</v>
      </c>
      <c r="AU288" s="19" t="s">
        <v>83</v>
      </c>
    </row>
    <row r="289" s="13" customFormat="1">
      <c r="A289" s="13"/>
      <c r="B289" s="226"/>
      <c r="C289" s="227"/>
      <c r="D289" s="219" t="s">
        <v>134</v>
      </c>
      <c r="E289" s="228" t="s">
        <v>28</v>
      </c>
      <c r="F289" s="229" t="s">
        <v>416</v>
      </c>
      <c r="G289" s="227"/>
      <c r="H289" s="230">
        <v>787.89999999999998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134</v>
      </c>
      <c r="AU289" s="236" t="s">
        <v>83</v>
      </c>
      <c r="AV289" s="13" t="s">
        <v>83</v>
      </c>
      <c r="AW289" s="13" t="s">
        <v>35</v>
      </c>
      <c r="AX289" s="13" t="s">
        <v>73</v>
      </c>
      <c r="AY289" s="236" t="s">
        <v>121</v>
      </c>
    </row>
    <row r="290" s="14" customFormat="1">
      <c r="A290" s="14"/>
      <c r="B290" s="237"/>
      <c r="C290" s="238"/>
      <c r="D290" s="219" t="s">
        <v>134</v>
      </c>
      <c r="E290" s="239" t="s">
        <v>28</v>
      </c>
      <c r="F290" s="240" t="s">
        <v>142</v>
      </c>
      <c r="G290" s="238"/>
      <c r="H290" s="241">
        <v>787.89999999999998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134</v>
      </c>
      <c r="AU290" s="247" t="s">
        <v>83</v>
      </c>
      <c r="AV290" s="14" t="s">
        <v>128</v>
      </c>
      <c r="AW290" s="14" t="s">
        <v>35</v>
      </c>
      <c r="AX290" s="14" t="s">
        <v>81</v>
      </c>
      <c r="AY290" s="247" t="s">
        <v>121</v>
      </c>
    </row>
    <row r="291" s="2" customFormat="1" ht="24.15" customHeight="1">
      <c r="A291" s="40"/>
      <c r="B291" s="41"/>
      <c r="C291" s="249" t="s">
        <v>417</v>
      </c>
      <c r="D291" s="249" t="s">
        <v>200</v>
      </c>
      <c r="E291" s="250" t="s">
        <v>418</v>
      </c>
      <c r="F291" s="251" t="s">
        <v>419</v>
      </c>
      <c r="G291" s="252" t="s">
        <v>221</v>
      </c>
      <c r="H291" s="253">
        <v>1.6479999999999999</v>
      </c>
      <c r="I291" s="254"/>
      <c r="J291" s="255">
        <f>ROUND(I291*H291,2)</f>
        <v>0</v>
      </c>
      <c r="K291" s="251" t="s">
        <v>127</v>
      </c>
      <c r="L291" s="256"/>
      <c r="M291" s="257" t="s">
        <v>28</v>
      </c>
      <c r="N291" s="258" t="s">
        <v>44</v>
      </c>
      <c r="O291" s="86"/>
      <c r="P291" s="215">
        <f>O291*H291</f>
        <v>0</v>
      </c>
      <c r="Q291" s="215">
        <v>0.17599999999999999</v>
      </c>
      <c r="R291" s="215">
        <f>Q291*H291</f>
        <v>0.29004799999999997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181</v>
      </c>
      <c r="AT291" s="217" t="s">
        <v>200</v>
      </c>
      <c r="AU291" s="217" t="s">
        <v>83</v>
      </c>
      <c r="AY291" s="19" t="s">
        <v>121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81</v>
      </c>
      <c r="BK291" s="218">
        <f>ROUND(I291*H291,2)</f>
        <v>0</v>
      </c>
      <c r="BL291" s="19" t="s">
        <v>128</v>
      </c>
      <c r="BM291" s="217" t="s">
        <v>420</v>
      </c>
    </row>
    <row r="292" s="2" customFormat="1">
      <c r="A292" s="40"/>
      <c r="B292" s="41"/>
      <c r="C292" s="42"/>
      <c r="D292" s="219" t="s">
        <v>130</v>
      </c>
      <c r="E292" s="42"/>
      <c r="F292" s="220" t="s">
        <v>419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130</v>
      </c>
      <c r="AU292" s="19" t="s">
        <v>83</v>
      </c>
    </row>
    <row r="293" s="13" customFormat="1">
      <c r="A293" s="13"/>
      <c r="B293" s="226"/>
      <c r="C293" s="227"/>
      <c r="D293" s="219" t="s">
        <v>134</v>
      </c>
      <c r="E293" s="228" t="s">
        <v>28</v>
      </c>
      <c r="F293" s="229" t="s">
        <v>421</v>
      </c>
      <c r="G293" s="227"/>
      <c r="H293" s="230">
        <v>1.6000000000000001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134</v>
      </c>
      <c r="AU293" s="236" t="s">
        <v>83</v>
      </c>
      <c r="AV293" s="13" t="s">
        <v>83</v>
      </c>
      <c r="AW293" s="13" t="s">
        <v>35</v>
      </c>
      <c r="AX293" s="13" t="s">
        <v>81</v>
      </c>
      <c r="AY293" s="236" t="s">
        <v>121</v>
      </c>
    </row>
    <row r="294" s="13" customFormat="1">
      <c r="A294" s="13"/>
      <c r="B294" s="226"/>
      <c r="C294" s="227"/>
      <c r="D294" s="219" t="s">
        <v>134</v>
      </c>
      <c r="E294" s="227"/>
      <c r="F294" s="229" t="s">
        <v>422</v>
      </c>
      <c r="G294" s="227"/>
      <c r="H294" s="230">
        <v>1.6479999999999999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134</v>
      </c>
      <c r="AU294" s="236" t="s">
        <v>83</v>
      </c>
      <c r="AV294" s="13" t="s">
        <v>83</v>
      </c>
      <c r="AW294" s="13" t="s">
        <v>4</v>
      </c>
      <c r="AX294" s="13" t="s">
        <v>81</v>
      </c>
      <c r="AY294" s="236" t="s">
        <v>121</v>
      </c>
    </row>
    <row r="295" s="2" customFormat="1" ht="24.15" customHeight="1">
      <c r="A295" s="40"/>
      <c r="B295" s="41"/>
      <c r="C295" s="249" t="s">
        <v>423</v>
      </c>
      <c r="D295" s="249" t="s">
        <v>200</v>
      </c>
      <c r="E295" s="250" t="s">
        <v>424</v>
      </c>
      <c r="F295" s="251" t="s">
        <v>425</v>
      </c>
      <c r="G295" s="252" t="s">
        <v>221</v>
      </c>
      <c r="H295" s="253">
        <v>2.3690000000000002</v>
      </c>
      <c r="I295" s="254"/>
      <c r="J295" s="255">
        <f>ROUND(I295*H295,2)</f>
        <v>0</v>
      </c>
      <c r="K295" s="251" t="s">
        <v>127</v>
      </c>
      <c r="L295" s="256"/>
      <c r="M295" s="257" t="s">
        <v>28</v>
      </c>
      <c r="N295" s="258" t="s">
        <v>44</v>
      </c>
      <c r="O295" s="86"/>
      <c r="P295" s="215">
        <f>O295*H295</f>
        <v>0</v>
      </c>
      <c r="Q295" s="215">
        <v>0.17599999999999999</v>
      </c>
      <c r="R295" s="215">
        <f>Q295*H295</f>
        <v>0.41694400000000004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181</v>
      </c>
      <c r="AT295" s="217" t="s">
        <v>200</v>
      </c>
      <c r="AU295" s="217" t="s">
        <v>83</v>
      </c>
      <c r="AY295" s="19" t="s">
        <v>121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81</v>
      </c>
      <c r="BK295" s="218">
        <f>ROUND(I295*H295,2)</f>
        <v>0</v>
      </c>
      <c r="BL295" s="19" t="s">
        <v>128</v>
      </c>
      <c r="BM295" s="217" t="s">
        <v>426</v>
      </c>
    </row>
    <row r="296" s="2" customFormat="1">
      <c r="A296" s="40"/>
      <c r="B296" s="41"/>
      <c r="C296" s="42"/>
      <c r="D296" s="219" t="s">
        <v>130</v>
      </c>
      <c r="E296" s="42"/>
      <c r="F296" s="220" t="s">
        <v>425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130</v>
      </c>
      <c r="AU296" s="19" t="s">
        <v>83</v>
      </c>
    </row>
    <row r="297" s="13" customFormat="1">
      <c r="A297" s="13"/>
      <c r="B297" s="226"/>
      <c r="C297" s="227"/>
      <c r="D297" s="219" t="s">
        <v>134</v>
      </c>
      <c r="E297" s="228" t="s">
        <v>28</v>
      </c>
      <c r="F297" s="229" t="s">
        <v>427</v>
      </c>
      <c r="G297" s="227"/>
      <c r="H297" s="230">
        <v>2.2999999999999998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134</v>
      </c>
      <c r="AU297" s="236" t="s">
        <v>83</v>
      </c>
      <c r="AV297" s="13" t="s">
        <v>83</v>
      </c>
      <c r="AW297" s="13" t="s">
        <v>35</v>
      </c>
      <c r="AX297" s="13" t="s">
        <v>81</v>
      </c>
      <c r="AY297" s="236" t="s">
        <v>121</v>
      </c>
    </row>
    <row r="298" s="13" customFormat="1">
      <c r="A298" s="13"/>
      <c r="B298" s="226"/>
      <c r="C298" s="227"/>
      <c r="D298" s="219" t="s">
        <v>134</v>
      </c>
      <c r="E298" s="227"/>
      <c r="F298" s="229" t="s">
        <v>428</v>
      </c>
      <c r="G298" s="227"/>
      <c r="H298" s="230">
        <v>2.3690000000000002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134</v>
      </c>
      <c r="AU298" s="236" t="s">
        <v>83</v>
      </c>
      <c r="AV298" s="13" t="s">
        <v>83</v>
      </c>
      <c r="AW298" s="13" t="s">
        <v>4</v>
      </c>
      <c r="AX298" s="13" t="s">
        <v>81</v>
      </c>
      <c r="AY298" s="236" t="s">
        <v>121</v>
      </c>
    </row>
    <row r="299" s="2" customFormat="1" ht="24.15" customHeight="1">
      <c r="A299" s="40"/>
      <c r="B299" s="41"/>
      <c r="C299" s="249" t="s">
        <v>429</v>
      </c>
      <c r="D299" s="249" t="s">
        <v>200</v>
      </c>
      <c r="E299" s="250" t="s">
        <v>430</v>
      </c>
      <c r="F299" s="251" t="s">
        <v>431</v>
      </c>
      <c r="G299" s="252" t="s">
        <v>221</v>
      </c>
      <c r="H299" s="253">
        <v>791.84000000000003</v>
      </c>
      <c r="I299" s="254"/>
      <c r="J299" s="255">
        <f>ROUND(I299*H299,2)</f>
        <v>0</v>
      </c>
      <c r="K299" s="251" t="s">
        <v>127</v>
      </c>
      <c r="L299" s="256"/>
      <c r="M299" s="257" t="s">
        <v>28</v>
      </c>
      <c r="N299" s="258" t="s">
        <v>44</v>
      </c>
      <c r="O299" s="86"/>
      <c r="P299" s="215">
        <f>O299*H299</f>
        <v>0</v>
      </c>
      <c r="Q299" s="215">
        <v>0.153</v>
      </c>
      <c r="R299" s="215">
        <f>Q299*H299</f>
        <v>121.15152000000001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181</v>
      </c>
      <c r="AT299" s="217" t="s">
        <v>200</v>
      </c>
      <c r="AU299" s="217" t="s">
        <v>83</v>
      </c>
      <c r="AY299" s="19" t="s">
        <v>121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81</v>
      </c>
      <c r="BK299" s="218">
        <f>ROUND(I299*H299,2)</f>
        <v>0</v>
      </c>
      <c r="BL299" s="19" t="s">
        <v>128</v>
      </c>
      <c r="BM299" s="217" t="s">
        <v>432</v>
      </c>
    </row>
    <row r="300" s="2" customFormat="1">
      <c r="A300" s="40"/>
      <c r="B300" s="41"/>
      <c r="C300" s="42"/>
      <c r="D300" s="219" t="s">
        <v>130</v>
      </c>
      <c r="E300" s="42"/>
      <c r="F300" s="220" t="s">
        <v>431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130</v>
      </c>
      <c r="AU300" s="19" t="s">
        <v>83</v>
      </c>
    </row>
    <row r="301" s="13" customFormat="1">
      <c r="A301" s="13"/>
      <c r="B301" s="226"/>
      <c r="C301" s="227"/>
      <c r="D301" s="219" t="s">
        <v>134</v>
      </c>
      <c r="E301" s="228" t="s">
        <v>28</v>
      </c>
      <c r="F301" s="229" t="s">
        <v>433</v>
      </c>
      <c r="G301" s="227"/>
      <c r="H301" s="230">
        <v>784</v>
      </c>
      <c r="I301" s="231"/>
      <c r="J301" s="227"/>
      <c r="K301" s="227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134</v>
      </c>
      <c r="AU301" s="236" t="s">
        <v>83</v>
      </c>
      <c r="AV301" s="13" t="s">
        <v>83</v>
      </c>
      <c r="AW301" s="13" t="s">
        <v>35</v>
      </c>
      <c r="AX301" s="13" t="s">
        <v>81</v>
      </c>
      <c r="AY301" s="236" t="s">
        <v>121</v>
      </c>
    </row>
    <row r="302" s="13" customFormat="1">
      <c r="A302" s="13"/>
      <c r="B302" s="226"/>
      <c r="C302" s="227"/>
      <c r="D302" s="219" t="s">
        <v>134</v>
      </c>
      <c r="E302" s="227"/>
      <c r="F302" s="229" t="s">
        <v>434</v>
      </c>
      <c r="G302" s="227"/>
      <c r="H302" s="230">
        <v>791.84000000000003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134</v>
      </c>
      <c r="AU302" s="236" t="s">
        <v>83</v>
      </c>
      <c r="AV302" s="13" t="s">
        <v>83</v>
      </c>
      <c r="AW302" s="13" t="s">
        <v>4</v>
      </c>
      <c r="AX302" s="13" t="s">
        <v>81</v>
      </c>
      <c r="AY302" s="236" t="s">
        <v>121</v>
      </c>
    </row>
    <row r="303" s="2" customFormat="1" ht="37.8" customHeight="1">
      <c r="A303" s="40"/>
      <c r="B303" s="41"/>
      <c r="C303" s="206" t="s">
        <v>435</v>
      </c>
      <c r="D303" s="206" t="s">
        <v>123</v>
      </c>
      <c r="E303" s="207" t="s">
        <v>436</v>
      </c>
      <c r="F303" s="208" t="s">
        <v>437</v>
      </c>
      <c r="G303" s="209" t="s">
        <v>221</v>
      </c>
      <c r="H303" s="210">
        <v>489</v>
      </c>
      <c r="I303" s="211"/>
      <c r="J303" s="212">
        <f>ROUND(I303*H303,2)</f>
        <v>0</v>
      </c>
      <c r="K303" s="208" t="s">
        <v>127</v>
      </c>
      <c r="L303" s="46"/>
      <c r="M303" s="213" t="s">
        <v>28</v>
      </c>
      <c r="N303" s="214" t="s">
        <v>44</v>
      </c>
      <c r="O303" s="86"/>
      <c r="P303" s="215">
        <f>O303*H303</f>
        <v>0</v>
      </c>
      <c r="Q303" s="215">
        <v>0.098000000000000004</v>
      </c>
      <c r="R303" s="215">
        <f>Q303*H303</f>
        <v>47.922000000000004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128</v>
      </c>
      <c r="AT303" s="217" t="s">
        <v>123</v>
      </c>
      <c r="AU303" s="217" t="s">
        <v>83</v>
      </c>
      <c r="AY303" s="19" t="s">
        <v>121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81</v>
      </c>
      <c r="BK303" s="218">
        <f>ROUND(I303*H303,2)</f>
        <v>0</v>
      </c>
      <c r="BL303" s="19" t="s">
        <v>128</v>
      </c>
      <c r="BM303" s="217" t="s">
        <v>438</v>
      </c>
    </row>
    <row r="304" s="2" customFormat="1">
      <c r="A304" s="40"/>
      <c r="B304" s="41"/>
      <c r="C304" s="42"/>
      <c r="D304" s="219" t="s">
        <v>130</v>
      </c>
      <c r="E304" s="42"/>
      <c r="F304" s="220" t="s">
        <v>439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130</v>
      </c>
      <c r="AU304" s="19" t="s">
        <v>83</v>
      </c>
    </row>
    <row r="305" s="2" customFormat="1">
      <c r="A305" s="40"/>
      <c r="B305" s="41"/>
      <c r="C305" s="42"/>
      <c r="D305" s="224" t="s">
        <v>132</v>
      </c>
      <c r="E305" s="42"/>
      <c r="F305" s="225" t="s">
        <v>440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132</v>
      </c>
      <c r="AU305" s="19" t="s">
        <v>83</v>
      </c>
    </row>
    <row r="306" s="13" customFormat="1">
      <c r="A306" s="13"/>
      <c r="B306" s="226"/>
      <c r="C306" s="227"/>
      <c r="D306" s="219" t="s">
        <v>134</v>
      </c>
      <c r="E306" s="228" t="s">
        <v>28</v>
      </c>
      <c r="F306" s="229" t="s">
        <v>441</v>
      </c>
      <c r="G306" s="227"/>
      <c r="H306" s="230">
        <v>489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134</v>
      </c>
      <c r="AU306" s="236" t="s">
        <v>83</v>
      </c>
      <c r="AV306" s="13" t="s">
        <v>83</v>
      </c>
      <c r="AW306" s="13" t="s">
        <v>35</v>
      </c>
      <c r="AX306" s="13" t="s">
        <v>73</v>
      </c>
      <c r="AY306" s="236" t="s">
        <v>121</v>
      </c>
    </row>
    <row r="307" s="14" customFormat="1">
      <c r="A307" s="14"/>
      <c r="B307" s="237"/>
      <c r="C307" s="238"/>
      <c r="D307" s="219" t="s">
        <v>134</v>
      </c>
      <c r="E307" s="239" t="s">
        <v>28</v>
      </c>
      <c r="F307" s="240" t="s">
        <v>142</v>
      </c>
      <c r="G307" s="238"/>
      <c r="H307" s="241">
        <v>489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7" t="s">
        <v>134</v>
      </c>
      <c r="AU307" s="247" t="s">
        <v>83</v>
      </c>
      <c r="AV307" s="14" t="s">
        <v>128</v>
      </c>
      <c r="AW307" s="14" t="s">
        <v>35</v>
      </c>
      <c r="AX307" s="14" t="s">
        <v>81</v>
      </c>
      <c r="AY307" s="247" t="s">
        <v>121</v>
      </c>
    </row>
    <row r="308" s="2" customFormat="1" ht="24.15" customHeight="1">
      <c r="A308" s="40"/>
      <c r="B308" s="41"/>
      <c r="C308" s="249" t="s">
        <v>442</v>
      </c>
      <c r="D308" s="249" t="s">
        <v>200</v>
      </c>
      <c r="E308" s="250" t="s">
        <v>443</v>
      </c>
      <c r="F308" s="251" t="s">
        <v>444</v>
      </c>
      <c r="G308" s="252" t="s">
        <v>221</v>
      </c>
      <c r="H308" s="253">
        <v>498.77999999999997</v>
      </c>
      <c r="I308" s="254"/>
      <c r="J308" s="255">
        <f>ROUND(I308*H308,2)</f>
        <v>0</v>
      </c>
      <c r="K308" s="251" t="s">
        <v>127</v>
      </c>
      <c r="L308" s="256"/>
      <c r="M308" s="257" t="s">
        <v>28</v>
      </c>
      <c r="N308" s="258" t="s">
        <v>44</v>
      </c>
      <c r="O308" s="86"/>
      <c r="P308" s="215">
        <f>O308*H308</f>
        <v>0</v>
      </c>
      <c r="Q308" s="215">
        <v>0.14499999999999999</v>
      </c>
      <c r="R308" s="215">
        <f>Q308*H308</f>
        <v>72.323099999999997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181</v>
      </c>
      <c r="AT308" s="217" t="s">
        <v>200</v>
      </c>
      <c r="AU308" s="217" t="s">
        <v>83</v>
      </c>
      <c r="AY308" s="19" t="s">
        <v>121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81</v>
      </c>
      <c r="BK308" s="218">
        <f>ROUND(I308*H308,2)</f>
        <v>0</v>
      </c>
      <c r="BL308" s="19" t="s">
        <v>128</v>
      </c>
      <c r="BM308" s="217" t="s">
        <v>445</v>
      </c>
    </row>
    <row r="309" s="2" customFormat="1">
      <c r="A309" s="40"/>
      <c r="B309" s="41"/>
      <c r="C309" s="42"/>
      <c r="D309" s="219" t="s">
        <v>130</v>
      </c>
      <c r="E309" s="42"/>
      <c r="F309" s="220" t="s">
        <v>444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130</v>
      </c>
      <c r="AU309" s="19" t="s">
        <v>83</v>
      </c>
    </row>
    <row r="310" s="2" customFormat="1">
      <c r="A310" s="40"/>
      <c r="B310" s="41"/>
      <c r="C310" s="42"/>
      <c r="D310" s="219" t="s">
        <v>171</v>
      </c>
      <c r="E310" s="42"/>
      <c r="F310" s="248" t="s">
        <v>446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171</v>
      </c>
      <c r="AU310" s="19" t="s">
        <v>83</v>
      </c>
    </row>
    <row r="311" s="13" customFormat="1">
      <c r="A311" s="13"/>
      <c r="B311" s="226"/>
      <c r="C311" s="227"/>
      <c r="D311" s="219" t="s">
        <v>134</v>
      </c>
      <c r="E311" s="228" t="s">
        <v>28</v>
      </c>
      <c r="F311" s="229" t="s">
        <v>441</v>
      </c>
      <c r="G311" s="227"/>
      <c r="H311" s="230">
        <v>489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134</v>
      </c>
      <c r="AU311" s="236" t="s">
        <v>83</v>
      </c>
      <c r="AV311" s="13" t="s">
        <v>83</v>
      </c>
      <c r="AW311" s="13" t="s">
        <v>35</v>
      </c>
      <c r="AX311" s="13" t="s">
        <v>81</v>
      </c>
      <c r="AY311" s="236" t="s">
        <v>121</v>
      </c>
    </row>
    <row r="312" s="13" customFormat="1">
      <c r="A312" s="13"/>
      <c r="B312" s="226"/>
      <c r="C312" s="227"/>
      <c r="D312" s="219" t="s">
        <v>134</v>
      </c>
      <c r="E312" s="227"/>
      <c r="F312" s="229" t="s">
        <v>447</v>
      </c>
      <c r="G312" s="227"/>
      <c r="H312" s="230">
        <v>498.77999999999997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134</v>
      </c>
      <c r="AU312" s="236" t="s">
        <v>83</v>
      </c>
      <c r="AV312" s="13" t="s">
        <v>83</v>
      </c>
      <c r="AW312" s="13" t="s">
        <v>4</v>
      </c>
      <c r="AX312" s="13" t="s">
        <v>81</v>
      </c>
      <c r="AY312" s="236" t="s">
        <v>121</v>
      </c>
    </row>
    <row r="313" s="2" customFormat="1" ht="16.5" customHeight="1">
      <c r="A313" s="40"/>
      <c r="B313" s="41"/>
      <c r="C313" s="249" t="s">
        <v>448</v>
      </c>
      <c r="D313" s="249" t="s">
        <v>200</v>
      </c>
      <c r="E313" s="250" t="s">
        <v>449</v>
      </c>
      <c r="F313" s="251" t="s">
        <v>450</v>
      </c>
      <c r="G313" s="252" t="s">
        <v>184</v>
      </c>
      <c r="H313" s="253">
        <v>21.75</v>
      </c>
      <c r="I313" s="254"/>
      <c r="J313" s="255">
        <f>ROUND(I313*H313,2)</f>
        <v>0</v>
      </c>
      <c r="K313" s="251" t="s">
        <v>127</v>
      </c>
      <c r="L313" s="256"/>
      <c r="M313" s="257" t="s">
        <v>28</v>
      </c>
      <c r="N313" s="258" t="s">
        <v>44</v>
      </c>
      <c r="O313" s="86"/>
      <c r="P313" s="215">
        <f>O313*H313</f>
        <v>0</v>
      </c>
      <c r="Q313" s="215">
        <v>1</v>
      </c>
      <c r="R313" s="215">
        <f>Q313*H313</f>
        <v>21.75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181</v>
      </c>
      <c r="AT313" s="217" t="s">
        <v>200</v>
      </c>
      <c r="AU313" s="217" t="s">
        <v>83</v>
      </c>
      <c r="AY313" s="19" t="s">
        <v>121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81</v>
      </c>
      <c r="BK313" s="218">
        <f>ROUND(I313*H313,2)</f>
        <v>0</v>
      </c>
      <c r="BL313" s="19" t="s">
        <v>128</v>
      </c>
      <c r="BM313" s="217" t="s">
        <v>451</v>
      </c>
    </row>
    <row r="314" s="2" customFormat="1">
      <c r="A314" s="40"/>
      <c r="B314" s="41"/>
      <c r="C314" s="42"/>
      <c r="D314" s="219" t="s">
        <v>130</v>
      </c>
      <c r="E314" s="42"/>
      <c r="F314" s="220" t="s">
        <v>450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130</v>
      </c>
      <c r="AU314" s="19" t="s">
        <v>83</v>
      </c>
    </row>
    <row r="315" s="13" customFormat="1">
      <c r="A315" s="13"/>
      <c r="B315" s="226"/>
      <c r="C315" s="227"/>
      <c r="D315" s="219" t="s">
        <v>134</v>
      </c>
      <c r="E315" s="228" t="s">
        <v>28</v>
      </c>
      <c r="F315" s="229" t="s">
        <v>452</v>
      </c>
      <c r="G315" s="227"/>
      <c r="H315" s="230">
        <v>10.875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134</v>
      </c>
      <c r="AU315" s="236" t="s">
        <v>83</v>
      </c>
      <c r="AV315" s="13" t="s">
        <v>83</v>
      </c>
      <c r="AW315" s="13" t="s">
        <v>35</v>
      </c>
      <c r="AX315" s="13" t="s">
        <v>73</v>
      </c>
      <c r="AY315" s="236" t="s">
        <v>121</v>
      </c>
    </row>
    <row r="316" s="14" customFormat="1">
      <c r="A316" s="14"/>
      <c r="B316" s="237"/>
      <c r="C316" s="238"/>
      <c r="D316" s="219" t="s">
        <v>134</v>
      </c>
      <c r="E316" s="239" t="s">
        <v>28</v>
      </c>
      <c r="F316" s="240" t="s">
        <v>142</v>
      </c>
      <c r="G316" s="238"/>
      <c r="H316" s="241">
        <v>10.875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134</v>
      </c>
      <c r="AU316" s="247" t="s">
        <v>83</v>
      </c>
      <c r="AV316" s="14" t="s">
        <v>128</v>
      </c>
      <c r="AW316" s="14" t="s">
        <v>35</v>
      </c>
      <c r="AX316" s="14" t="s">
        <v>81</v>
      </c>
      <c r="AY316" s="247" t="s">
        <v>121</v>
      </c>
    </row>
    <row r="317" s="13" customFormat="1">
      <c r="A317" s="13"/>
      <c r="B317" s="226"/>
      <c r="C317" s="227"/>
      <c r="D317" s="219" t="s">
        <v>134</v>
      </c>
      <c r="E317" s="227"/>
      <c r="F317" s="229" t="s">
        <v>453</v>
      </c>
      <c r="G317" s="227"/>
      <c r="H317" s="230">
        <v>21.75</v>
      </c>
      <c r="I317" s="231"/>
      <c r="J317" s="227"/>
      <c r="K317" s="227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134</v>
      </c>
      <c r="AU317" s="236" t="s">
        <v>83</v>
      </c>
      <c r="AV317" s="13" t="s">
        <v>83</v>
      </c>
      <c r="AW317" s="13" t="s">
        <v>4</v>
      </c>
      <c r="AX317" s="13" t="s">
        <v>81</v>
      </c>
      <c r="AY317" s="236" t="s">
        <v>121</v>
      </c>
    </row>
    <row r="318" s="2" customFormat="1" ht="33" customHeight="1">
      <c r="A318" s="40"/>
      <c r="B318" s="41"/>
      <c r="C318" s="206" t="s">
        <v>454</v>
      </c>
      <c r="D318" s="206" t="s">
        <v>123</v>
      </c>
      <c r="E318" s="207" t="s">
        <v>455</v>
      </c>
      <c r="F318" s="208" t="s">
        <v>456</v>
      </c>
      <c r="G318" s="209" t="s">
        <v>221</v>
      </c>
      <c r="H318" s="210">
        <v>20.5</v>
      </c>
      <c r="I318" s="211"/>
      <c r="J318" s="212">
        <f>ROUND(I318*H318,2)</f>
        <v>0</v>
      </c>
      <c r="K318" s="208" t="s">
        <v>127</v>
      </c>
      <c r="L318" s="46"/>
      <c r="M318" s="213" t="s">
        <v>28</v>
      </c>
      <c r="N318" s="214" t="s">
        <v>44</v>
      </c>
      <c r="O318" s="86"/>
      <c r="P318" s="215">
        <f>O318*H318</f>
        <v>0</v>
      </c>
      <c r="Q318" s="215">
        <v>0.10100000000000001</v>
      </c>
      <c r="R318" s="215">
        <f>Q318*H318</f>
        <v>2.0705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128</v>
      </c>
      <c r="AT318" s="217" t="s">
        <v>123</v>
      </c>
      <c r="AU318" s="217" t="s">
        <v>83</v>
      </c>
      <c r="AY318" s="19" t="s">
        <v>121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81</v>
      </c>
      <c r="BK318" s="218">
        <f>ROUND(I318*H318,2)</f>
        <v>0</v>
      </c>
      <c r="BL318" s="19" t="s">
        <v>128</v>
      </c>
      <c r="BM318" s="217" t="s">
        <v>457</v>
      </c>
    </row>
    <row r="319" s="2" customFormat="1">
      <c r="A319" s="40"/>
      <c r="B319" s="41"/>
      <c r="C319" s="42"/>
      <c r="D319" s="219" t="s">
        <v>130</v>
      </c>
      <c r="E319" s="42"/>
      <c r="F319" s="220" t="s">
        <v>458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130</v>
      </c>
      <c r="AU319" s="19" t="s">
        <v>83</v>
      </c>
    </row>
    <row r="320" s="2" customFormat="1">
      <c r="A320" s="40"/>
      <c r="B320" s="41"/>
      <c r="C320" s="42"/>
      <c r="D320" s="224" t="s">
        <v>132</v>
      </c>
      <c r="E320" s="42"/>
      <c r="F320" s="225" t="s">
        <v>459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132</v>
      </c>
      <c r="AU320" s="19" t="s">
        <v>83</v>
      </c>
    </row>
    <row r="321" s="13" customFormat="1">
      <c r="A321" s="13"/>
      <c r="B321" s="226"/>
      <c r="C321" s="227"/>
      <c r="D321" s="219" t="s">
        <v>134</v>
      </c>
      <c r="E321" s="228" t="s">
        <v>28</v>
      </c>
      <c r="F321" s="229" t="s">
        <v>460</v>
      </c>
      <c r="G321" s="227"/>
      <c r="H321" s="230">
        <v>20.5</v>
      </c>
      <c r="I321" s="231"/>
      <c r="J321" s="227"/>
      <c r="K321" s="227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134</v>
      </c>
      <c r="AU321" s="236" t="s">
        <v>83</v>
      </c>
      <c r="AV321" s="13" t="s">
        <v>83</v>
      </c>
      <c r="AW321" s="13" t="s">
        <v>35</v>
      </c>
      <c r="AX321" s="13" t="s">
        <v>81</v>
      </c>
      <c r="AY321" s="236" t="s">
        <v>121</v>
      </c>
    </row>
    <row r="322" s="2" customFormat="1" ht="37.8" customHeight="1">
      <c r="A322" s="40"/>
      <c r="B322" s="41"/>
      <c r="C322" s="249" t="s">
        <v>461</v>
      </c>
      <c r="D322" s="249" t="s">
        <v>200</v>
      </c>
      <c r="E322" s="250" t="s">
        <v>462</v>
      </c>
      <c r="F322" s="251" t="s">
        <v>463</v>
      </c>
      <c r="G322" s="252" t="s">
        <v>221</v>
      </c>
      <c r="H322" s="253">
        <v>9.3000000000000007</v>
      </c>
      <c r="I322" s="254"/>
      <c r="J322" s="255">
        <f>ROUND(I322*H322,2)</f>
        <v>0</v>
      </c>
      <c r="K322" s="251" t="s">
        <v>28</v>
      </c>
      <c r="L322" s="256"/>
      <c r="M322" s="257" t="s">
        <v>28</v>
      </c>
      <c r="N322" s="258" t="s">
        <v>44</v>
      </c>
      <c r="O322" s="86"/>
      <c r="P322" s="215">
        <f>O322*H322</f>
        <v>0</v>
      </c>
      <c r="Q322" s="215">
        <v>0.20999999999999999</v>
      </c>
      <c r="R322" s="215">
        <f>Q322*H322</f>
        <v>1.9530000000000001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181</v>
      </c>
      <c r="AT322" s="217" t="s">
        <v>200</v>
      </c>
      <c r="AU322" s="217" t="s">
        <v>83</v>
      </c>
      <c r="AY322" s="19" t="s">
        <v>121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81</v>
      </c>
      <c r="BK322" s="218">
        <f>ROUND(I322*H322,2)</f>
        <v>0</v>
      </c>
      <c r="BL322" s="19" t="s">
        <v>128</v>
      </c>
      <c r="BM322" s="217" t="s">
        <v>464</v>
      </c>
    </row>
    <row r="323" s="2" customFormat="1">
      <c r="A323" s="40"/>
      <c r="B323" s="41"/>
      <c r="C323" s="42"/>
      <c r="D323" s="219" t="s">
        <v>130</v>
      </c>
      <c r="E323" s="42"/>
      <c r="F323" s="220" t="s">
        <v>463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130</v>
      </c>
      <c r="AU323" s="19" t="s">
        <v>83</v>
      </c>
    </row>
    <row r="324" s="15" customFormat="1">
      <c r="A324" s="15"/>
      <c r="B324" s="259"/>
      <c r="C324" s="260"/>
      <c r="D324" s="219" t="s">
        <v>134</v>
      </c>
      <c r="E324" s="261" t="s">
        <v>28</v>
      </c>
      <c r="F324" s="262" t="s">
        <v>465</v>
      </c>
      <c r="G324" s="260"/>
      <c r="H324" s="261" t="s">
        <v>28</v>
      </c>
      <c r="I324" s="263"/>
      <c r="J324" s="260"/>
      <c r="K324" s="260"/>
      <c r="L324" s="264"/>
      <c r="M324" s="265"/>
      <c r="N324" s="266"/>
      <c r="O324" s="266"/>
      <c r="P324" s="266"/>
      <c r="Q324" s="266"/>
      <c r="R324" s="266"/>
      <c r="S324" s="266"/>
      <c r="T324" s="267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8" t="s">
        <v>134</v>
      </c>
      <c r="AU324" s="268" t="s">
        <v>83</v>
      </c>
      <c r="AV324" s="15" t="s">
        <v>81</v>
      </c>
      <c r="AW324" s="15" t="s">
        <v>35</v>
      </c>
      <c r="AX324" s="15" t="s">
        <v>73</v>
      </c>
      <c r="AY324" s="268" t="s">
        <v>121</v>
      </c>
    </row>
    <row r="325" s="13" customFormat="1">
      <c r="A325" s="13"/>
      <c r="B325" s="226"/>
      <c r="C325" s="227"/>
      <c r="D325" s="219" t="s">
        <v>134</v>
      </c>
      <c r="E325" s="228" t="s">
        <v>28</v>
      </c>
      <c r="F325" s="229" t="s">
        <v>466</v>
      </c>
      <c r="G325" s="227"/>
      <c r="H325" s="230">
        <v>9.3000000000000007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134</v>
      </c>
      <c r="AU325" s="236" t="s">
        <v>83</v>
      </c>
      <c r="AV325" s="13" t="s">
        <v>83</v>
      </c>
      <c r="AW325" s="13" t="s">
        <v>35</v>
      </c>
      <c r="AX325" s="13" t="s">
        <v>73</v>
      </c>
      <c r="AY325" s="236" t="s">
        <v>121</v>
      </c>
    </row>
    <row r="326" s="14" customFormat="1">
      <c r="A326" s="14"/>
      <c r="B326" s="237"/>
      <c r="C326" s="238"/>
      <c r="D326" s="219" t="s">
        <v>134</v>
      </c>
      <c r="E326" s="239" t="s">
        <v>28</v>
      </c>
      <c r="F326" s="240" t="s">
        <v>142</v>
      </c>
      <c r="G326" s="238"/>
      <c r="H326" s="241">
        <v>9.3000000000000007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134</v>
      </c>
      <c r="AU326" s="247" t="s">
        <v>83</v>
      </c>
      <c r="AV326" s="14" t="s">
        <v>128</v>
      </c>
      <c r="AW326" s="14" t="s">
        <v>35</v>
      </c>
      <c r="AX326" s="14" t="s">
        <v>81</v>
      </c>
      <c r="AY326" s="247" t="s">
        <v>121</v>
      </c>
    </row>
    <row r="327" s="2" customFormat="1" ht="24.15" customHeight="1">
      <c r="A327" s="40"/>
      <c r="B327" s="41"/>
      <c r="C327" s="249" t="s">
        <v>467</v>
      </c>
      <c r="D327" s="249" t="s">
        <v>200</v>
      </c>
      <c r="E327" s="250" t="s">
        <v>468</v>
      </c>
      <c r="F327" s="251" t="s">
        <v>469</v>
      </c>
      <c r="G327" s="252" t="s">
        <v>221</v>
      </c>
      <c r="H327" s="253">
        <v>11.199999999999999</v>
      </c>
      <c r="I327" s="254"/>
      <c r="J327" s="255">
        <f>ROUND(I327*H327,2)</f>
        <v>0</v>
      </c>
      <c r="K327" s="251" t="s">
        <v>28</v>
      </c>
      <c r="L327" s="256"/>
      <c r="M327" s="257" t="s">
        <v>28</v>
      </c>
      <c r="N327" s="258" t="s">
        <v>44</v>
      </c>
      <c r="O327" s="86"/>
      <c r="P327" s="215">
        <f>O327*H327</f>
        <v>0</v>
      </c>
      <c r="Q327" s="215">
        <v>0.20999999999999999</v>
      </c>
      <c r="R327" s="215">
        <f>Q327*H327</f>
        <v>2.3519999999999999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181</v>
      </c>
      <c r="AT327" s="217" t="s">
        <v>200</v>
      </c>
      <c r="AU327" s="217" t="s">
        <v>83</v>
      </c>
      <c r="AY327" s="19" t="s">
        <v>121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81</v>
      </c>
      <c r="BK327" s="218">
        <f>ROUND(I327*H327,2)</f>
        <v>0</v>
      </c>
      <c r="BL327" s="19" t="s">
        <v>128</v>
      </c>
      <c r="BM327" s="217" t="s">
        <v>470</v>
      </c>
    </row>
    <row r="328" s="2" customFormat="1">
      <c r="A328" s="40"/>
      <c r="B328" s="41"/>
      <c r="C328" s="42"/>
      <c r="D328" s="219" t="s">
        <v>130</v>
      </c>
      <c r="E328" s="42"/>
      <c r="F328" s="220" t="s">
        <v>469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130</v>
      </c>
      <c r="AU328" s="19" t="s">
        <v>83</v>
      </c>
    </row>
    <row r="329" s="13" customFormat="1">
      <c r="A329" s="13"/>
      <c r="B329" s="226"/>
      <c r="C329" s="227"/>
      <c r="D329" s="219" t="s">
        <v>134</v>
      </c>
      <c r="E329" s="228" t="s">
        <v>28</v>
      </c>
      <c r="F329" s="229" t="s">
        <v>471</v>
      </c>
      <c r="G329" s="227"/>
      <c r="H329" s="230">
        <v>11.199999999999999</v>
      </c>
      <c r="I329" s="231"/>
      <c r="J329" s="227"/>
      <c r="K329" s="227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134</v>
      </c>
      <c r="AU329" s="236" t="s">
        <v>83</v>
      </c>
      <c r="AV329" s="13" t="s">
        <v>83</v>
      </c>
      <c r="AW329" s="13" t="s">
        <v>35</v>
      </c>
      <c r="AX329" s="13" t="s">
        <v>73</v>
      </c>
      <c r="AY329" s="236" t="s">
        <v>121</v>
      </c>
    </row>
    <row r="330" s="14" customFormat="1">
      <c r="A330" s="14"/>
      <c r="B330" s="237"/>
      <c r="C330" s="238"/>
      <c r="D330" s="219" t="s">
        <v>134</v>
      </c>
      <c r="E330" s="239" t="s">
        <v>28</v>
      </c>
      <c r="F330" s="240" t="s">
        <v>142</v>
      </c>
      <c r="G330" s="238"/>
      <c r="H330" s="241">
        <v>11.199999999999999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134</v>
      </c>
      <c r="AU330" s="247" t="s">
        <v>83</v>
      </c>
      <c r="AV330" s="14" t="s">
        <v>128</v>
      </c>
      <c r="AW330" s="14" t="s">
        <v>35</v>
      </c>
      <c r="AX330" s="14" t="s">
        <v>81</v>
      </c>
      <c r="AY330" s="247" t="s">
        <v>121</v>
      </c>
    </row>
    <row r="331" s="12" customFormat="1" ht="22.8" customHeight="1">
      <c r="A331" s="12"/>
      <c r="B331" s="190"/>
      <c r="C331" s="191"/>
      <c r="D331" s="192" t="s">
        <v>72</v>
      </c>
      <c r="E331" s="204" t="s">
        <v>181</v>
      </c>
      <c r="F331" s="204" t="s">
        <v>472</v>
      </c>
      <c r="G331" s="191"/>
      <c r="H331" s="191"/>
      <c r="I331" s="194"/>
      <c r="J331" s="205">
        <f>BK331</f>
        <v>0</v>
      </c>
      <c r="K331" s="191"/>
      <c r="L331" s="196"/>
      <c r="M331" s="197"/>
      <c r="N331" s="198"/>
      <c r="O331" s="198"/>
      <c r="P331" s="199">
        <f>SUM(P332:P404)</f>
        <v>0</v>
      </c>
      <c r="Q331" s="198"/>
      <c r="R331" s="199">
        <f>SUM(R332:R404)</f>
        <v>21.863134000000006</v>
      </c>
      <c r="S331" s="198"/>
      <c r="T331" s="200">
        <f>SUM(T332:T404)</f>
        <v>20.301919999999999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1" t="s">
        <v>81</v>
      </c>
      <c r="AT331" s="202" t="s">
        <v>72</v>
      </c>
      <c r="AU331" s="202" t="s">
        <v>81</v>
      </c>
      <c r="AY331" s="201" t="s">
        <v>121</v>
      </c>
      <c r="BK331" s="203">
        <f>SUM(BK332:BK404)</f>
        <v>0</v>
      </c>
    </row>
    <row r="332" s="2" customFormat="1" ht="24.15" customHeight="1">
      <c r="A332" s="40"/>
      <c r="B332" s="41"/>
      <c r="C332" s="206" t="s">
        <v>473</v>
      </c>
      <c r="D332" s="206" t="s">
        <v>123</v>
      </c>
      <c r="E332" s="207" t="s">
        <v>474</v>
      </c>
      <c r="F332" s="208" t="s">
        <v>475</v>
      </c>
      <c r="G332" s="209" t="s">
        <v>300</v>
      </c>
      <c r="H332" s="210">
        <v>24</v>
      </c>
      <c r="I332" s="211"/>
      <c r="J332" s="212">
        <f>ROUND(I332*H332,2)</f>
        <v>0</v>
      </c>
      <c r="K332" s="208" t="s">
        <v>127</v>
      </c>
      <c r="L332" s="46"/>
      <c r="M332" s="213" t="s">
        <v>28</v>
      </c>
      <c r="N332" s="214" t="s">
        <v>44</v>
      </c>
      <c r="O332" s="86"/>
      <c r="P332" s="215">
        <f>O332*H332</f>
        <v>0</v>
      </c>
      <c r="Q332" s="215">
        <v>1.0000000000000001E-05</v>
      </c>
      <c r="R332" s="215">
        <f>Q332*H332</f>
        <v>0.00024000000000000003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128</v>
      </c>
      <c r="AT332" s="217" t="s">
        <v>123</v>
      </c>
      <c r="AU332" s="217" t="s">
        <v>83</v>
      </c>
      <c r="AY332" s="19" t="s">
        <v>121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81</v>
      </c>
      <c r="BK332" s="218">
        <f>ROUND(I332*H332,2)</f>
        <v>0</v>
      </c>
      <c r="BL332" s="19" t="s">
        <v>128</v>
      </c>
      <c r="BM332" s="217" t="s">
        <v>476</v>
      </c>
    </row>
    <row r="333" s="2" customFormat="1">
      <c r="A333" s="40"/>
      <c r="B333" s="41"/>
      <c r="C333" s="42"/>
      <c r="D333" s="219" t="s">
        <v>130</v>
      </c>
      <c r="E333" s="42"/>
      <c r="F333" s="220" t="s">
        <v>477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130</v>
      </c>
      <c r="AU333" s="19" t="s">
        <v>83</v>
      </c>
    </row>
    <row r="334" s="2" customFormat="1">
      <c r="A334" s="40"/>
      <c r="B334" s="41"/>
      <c r="C334" s="42"/>
      <c r="D334" s="224" t="s">
        <v>132</v>
      </c>
      <c r="E334" s="42"/>
      <c r="F334" s="225" t="s">
        <v>478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132</v>
      </c>
      <c r="AU334" s="19" t="s">
        <v>83</v>
      </c>
    </row>
    <row r="335" s="13" customFormat="1">
      <c r="A335" s="13"/>
      <c r="B335" s="226"/>
      <c r="C335" s="227"/>
      <c r="D335" s="219" t="s">
        <v>134</v>
      </c>
      <c r="E335" s="228" t="s">
        <v>28</v>
      </c>
      <c r="F335" s="229" t="s">
        <v>292</v>
      </c>
      <c r="G335" s="227"/>
      <c r="H335" s="230">
        <v>24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134</v>
      </c>
      <c r="AU335" s="236" t="s">
        <v>83</v>
      </c>
      <c r="AV335" s="13" t="s">
        <v>83</v>
      </c>
      <c r="AW335" s="13" t="s">
        <v>35</v>
      </c>
      <c r="AX335" s="13" t="s">
        <v>81</v>
      </c>
      <c r="AY335" s="236" t="s">
        <v>121</v>
      </c>
    </row>
    <row r="336" s="2" customFormat="1" ht="24.15" customHeight="1">
      <c r="A336" s="40"/>
      <c r="B336" s="41"/>
      <c r="C336" s="249" t="s">
        <v>479</v>
      </c>
      <c r="D336" s="249" t="s">
        <v>200</v>
      </c>
      <c r="E336" s="250" t="s">
        <v>480</v>
      </c>
      <c r="F336" s="251" t="s">
        <v>481</v>
      </c>
      <c r="G336" s="252" t="s">
        <v>300</v>
      </c>
      <c r="H336" s="253">
        <v>25.199999999999999</v>
      </c>
      <c r="I336" s="254"/>
      <c r="J336" s="255">
        <f>ROUND(I336*H336,2)</f>
        <v>0</v>
      </c>
      <c r="K336" s="251" t="s">
        <v>127</v>
      </c>
      <c r="L336" s="256"/>
      <c r="M336" s="257" t="s">
        <v>28</v>
      </c>
      <c r="N336" s="258" t="s">
        <v>44</v>
      </c>
      <c r="O336" s="86"/>
      <c r="P336" s="215">
        <f>O336*H336</f>
        <v>0</v>
      </c>
      <c r="Q336" s="215">
        <v>0.0026700000000000001</v>
      </c>
      <c r="R336" s="215">
        <f>Q336*H336</f>
        <v>0.067283999999999997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181</v>
      </c>
      <c r="AT336" s="217" t="s">
        <v>200</v>
      </c>
      <c r="AU336" s="217" t="s">
        <v>83</v>
      </c>
      <c r="AY336" s="19" t="s">
        <v>121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81</v>
      </c>
      <c r="BK336" s="218">
        <f>ROUND(I336*H336,2)</f>
        <v>0</v>
      </c>
      <c r="BL336" s="19" t="s">
        <v>128</v>
      </c>
      <c r="BM336" s="217" t="s">
        <v>482</v>
      </c>
    </row>
    <row r="337" s="2" customFormat="1">
      <c r="A337" s="40"/>
      <c r="B337" s="41"/>
      <c r="C337" s="42"/>
      <c r="D337" s="219" t="s">
        <v>130</v>
      </c>
      <c r="E337" s="42"/>
      <c r="F337" s="220" t="s">
        <v>481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130</v>
      </c>
      <c r="AU337" s="19" t="s">
        <v>83</v>
      </c>
    </row>
    <row r="338" s="13" customFormat="1">
      <c r="A338" s="13"/>
      <c r="B338" s="226"/>
      <c r="C338" s="227"/>
      <c r="D338" s="219" t="s">
        <v>134</v>
      </c>
      <c r="E338" s="228" t="s">
        <v>28</v>
      </c>
      <c r="F338" s="229" t="s">
        <v>292</v>
      </c>
      <c r="G338" s="227"/>
      <c r="H338" s="230">
        <v>24</v>
      </c>
      <c r="I338" s="231"/>
      <c r="J338" s="227"/>
      <c r="K338" s="227"/>
      <c r="L338" s="232"/>
      <c r="M338" s="233"/>
      <c r="N338" s="234"/>
      <c r="O338" s="234"/>
      <c r="P338" s="234"/>
      <c r="Q338" s="234"/>
      <c r="R338" s="234"/>
      <c r="S338" s="234"/>
      <c r="T338" s="23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6" t="s">
        <v>134</v>
      </c>
      <c r="AU338" s="236" t="s">
        <v>83</v>
      </c>
      <c r="AV338" s="13" t="s">
        <v>83</v>
      </c>
      <c r="AW338" s="13" t="s">
        <v>35</v>
      </c>
      <c r="AX338" s="13" t="s">
        <v>81</v>
      </c>
      <c r="AY338" s="236" t="s">
        <v>121</v>
      </c>
    </row>
    <row r="339" s="13" customFormat="1">
      <c r="A339" s="13"/>
      <c r="B339" s="226"/>
      <c r="C339" s="227"/>
      <c r="D339" s="219" t="s">
        <v>134</v>
      </c>
      <c r="E339" s="227"/>
      <c r="F339" s="229" t="s">
        <v>483</v>
      </c>
      <c r="G339" s="227"/>
      <c r="H339" s="230">
        <v>25.199999999999999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134</v>
      </c>
      <c r="AU339" s="236" t="s">
        <v>83</v>
      </c>
      <c r="AV339" s="13" t="s">
        <v>83</v>
      </c>
      <c r="AW339" s="13" t="s">
        <v>4</v>
      </c>
      <c r="AX339" s="13" t="s">
        <v>81</v>
      </c>
      <c r="AY339" s="236" t="s">
        <v>121</v>
      </c>
    </row>
    <row r="340" s="2" customFormat="1" ht="24.15" customHeight="1">
      <c r="A340" s="40"/>
      <c r="B340" s="41"/>
      <c r="C340" s="206" t="s">
        <v>484</v>
      </c>
      <c r="D340" s="206" t="s">
        <v>123</v>
      </c>
      <c r="E340" s="207" t="s">
        <v>485</v>
      </c>
      <c r="F340" s="208" t="s">
        <v>486</v>
      </c>
      <c r="G340" s="209" t="s">
        <v>126</v>
      </c>
      <c r="H340" s="210">
        <v>2.3759999999999999</v>
      </c>
      <c r="I340" s="211"/>
      <c r="J340" s="212">
        <f>ROUND(I340*H340,2)</f>
        <v>0</v>
      </c>
      <c r="K340" s="208" t="s">
        <v>127</v>
      </c>
      <c r="L340" s="46"/>
      <c r="M340" s="213" t="s">
        <v>28</v>
      </c>
      <c r="N340" s="214" t="s">
        <v>44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1.9199999999999999</v>
      </c>
      <c r="T340" s="216">
        <f>S340*H340</f>
        <v>4.5619199999999998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128</v>
      </c>
      <c r="AT340" s="217" t="s">
        <v>123</v>
      </c>
      <c r="AU340" s="217" t="s">
        <v>83</v>
      </c>
      <c r="AY340" s="19" t="s">
        <v>121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81</v>
      </c>
      <c r="BK340" s="218">
        <f>ROUND(I340*H340,2)</f>
        <v>0</v>
      </c>
      <c r="BL340" s="19" t="s">
        <v>128</v>
      </c>
      <c r="BM340" s="217" t="s">
        <v>487</v>
      </c>
    </row>
    <row r="341" s="2" customFormat="1">
      <c r="A341" s="40"/>
      <c r="B341" s="41"/>
      <c r="C341" s="42"/>
      <c r="D341" s="219" t="s">
        <v>130</v>
      </c>
      <c r="E341" s="42"/>
      <c r="F341" s="220" t="s">
        <v>488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130</v>
      </c>
      <c r="AU341" s="19" t="s">
        <v>83</v>
      </c>
    </row>
    <row r="342" s="2" customFormat="1">
      <c r="A342" s="40"/>
      <c r="B342" s="41"/>
      <c r="C342" s="42"/>
      <c r="D342" s="224" t="s">
        <v>132</v>
      </c>
      <c r="E342" s="42"/>
      <c r="F342" s="225" t="s">
        <v>489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132</v>
      </c>
      <c r="AU342" s="19" t="s">
        <v>83</v>
      </c>
    </row>
    <row r="343" s="13" customFormat="1">
      <c r="A343" s="13"/>
      <c r="B343" s="226"/>
      <c r="C343" s="227"/>
      <c r="D343" s="219" t="s">
        <v>134</v>
      </c>
      <c r="E343" s="228" t="s">
        <v>28</v>
      </c>
      <c r="F343" s="229" t="s">
        <v>490</v>
      </c>
      <c r="G343" s="227"/>
      <c r="H343" s="230">
        <v>2.3759999999999999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134</v>
      </c>
      <c r="AU343" s="236" t="s">
        <v>83</v>
      </c>
      <c r="AV343" s="13" t="s">
        <v>83</v>
      </c>
      <c r="AW343" s="13" t="s">
        <v>35</v>
      </c>
      <c r="AX343" s="13" t="s">
        <v>73</v>
      </c>
      <c r="AY343" s="236" t="s">
        <v>121</v>
      </c>
    </row>
    <row r="344" s="14" customFormat="1">
      <c r="A344" s="14"/>
      <c r="B344" s="237"/>
      <c r="C344" s="238"/>
      <c r="D344" s="219" t="s">
        <v>134</v>
      </c>
      <c r="E344" s="239" t="s">
        <v>28</v>
      </c>
      <c r="F344" s="240" t="s">
        <v>142</v>
      </c>
      <c r="G344" s="238"/>
      <c r="H344" s="241">
        <v>2.3759999999999999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7" t="s">
        <v>134</v>
      </c>
      <c r="AU344" s="247" t="s">
        <v>83</v>
      </c>
      <c r="AV344" s="14" t="s">
        <v>128</v>
      </c>
      <c r="AW344" s="14" t="s">
        <v>35</v>
      </c>
      <c r="AX344" s="14" t="s">
        <v>81</v>
      </c>
      <c r="AY344" s="247" t="s">
        <v>121</v>
      </c>
    </row>
    <row r="345" s="2" customFormat="1" ht="24.15" customHeight="1">
      <c r="A345" s="40"/>
      <c r="B345" s="41"/>
      <c r="C345" s="206" t="s">
        <v>491</v>
      </c>
      <c r="D345" s="206" t="s">
        <v>123</v>
      </c>
      <c r="E345" s="207" t="s">
        <v>492</v>
      </c>
      <c r="F345" s="208" t="s">
        <v>493</v>
      </c>
      <c r="G345" s="209" t="s">
        <v>272</v>
      </c>
      <c r="H345" s="210">
        <v>11</v>
      </c>
      <c r="I345" s="211"/>
      <c r="J345" s="212">
        <f>ROUND(I345*H345,2)</f>
        <v>0</v>
      </c>
      <c r="K345" s="208" t="s">
        <v>127</v>
      </c>
      <c r="L345" s="46"/>
      <c r="M345" s="213" t="s">
        <v>28</v>
      </c>
      <c r="N345" s="214" t="s">
        <v>44</v>
      </c>
      <c r="O345" s="86"/>
      <c r="P345" s="215">
        <f>O345*H345</f>
        <v>0</v>
      </c>
      <c r="Q345" s="215">
        <v>0.12422</v>
      </c>
      <c r="R345" s="215">
        <f>Q345*H345</f>
        <v>1.36642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128</v>
      </c>
      <c r="AT345" s="217" t="s">
        <v>123</v>
      </c>
      <c r="AU345" s="217" t="s">
        <v>83</v>
      </c>
      <c r="AY345" s="19" t="s">
        <v>121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81</v>
      </c>
      <c r="BK345" s="218">
        <f>ROUND(I345*H345,2)</f>
        <v>0</v>
      </c>
      <c r="BL345" s="19" t="s">
        <v>128</v>
      </c>
      <c r="BM345" s="217" t="s">
        <v>494</v>
      </c>
    </row>
    <row r="346" s="2" customFormat="1">
      <c r="A346" s="40"/>
      <c r="B346" s="41"/>
      <c r="C346" s="42"/>
      <c r="D346" s="219" t="s">
        <v>130</v>
      </c>
      <c r="E346" s="42"/>
      <c r="F346" s="220" t="s">
        <v>495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130</v>
      </c>
      <c r="AU346" s="19" t="s">
        <v>83</v>
      </c>
    </row>
    <row r="347" s="2" customFormat="1">
      <c r="A347" s="40"/>
      <c r="B347" s="41"/>
      <c r="C347" s="42"/>
      <c r="D347" s="224" t="s">
        <v>132</v>
      </c>
      <c r="E347" s="42"/>
      <c r="F347" s="225" t="s">
        <v>496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132</v>
      </c>
      <c r="AU347" s="19" t="s">
        <v>83</v>
      </c>
    </row>
    <row r="348" s="13" customFormat="1">
      <c r="A348" s="13"/>
      <c r="B348" s="226"/>
      <c r="C348" s="227"/>
      <c r="D348" s="219" t="s">
        <v>134</v>
      </c>
      <c r="E348" s="228" t="s">
        <v>28</v>
      </c>
      <c r="F348" s="229" t="s">
        <v>206</v>
      </c>
      <c r="G348" s="227"/>
      <c r="H348" s="230">
        <v>11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134</v>
      </c>
      <c r="AU348" s="236" t="s">
        <v>83</v>
      </c>
      <c r="AV348" s="13" t="s">
        <v>83</v>
      </c>
      <c r="AW348" s="13" t="s">
        <v>35</v>
      </c>
      <c r="AX348" s="13" t="s">
        <v>81</v>
      </c>
      <c r="AY348" s="236" t="s">
        <v>121</v>
      </c>
    </row>
    <row r="349" s="2" customFormat="1" ht="24.15" customHeight="1">
      <c r="A349" s="40"/>
      <c r="B349" s="41"/>
      <c r="C349" s="249" t="s">
        <v>497</v>
      </c>
      <c r="D349" s="249" t="s">
        <v>200</v>
      </c>
      <c r="E349" s="250" t="s">
        <v>498</v>
      </c>
      <c r="F349" s="251" t="s">
        <v>499</v>
      </c>
      <c r="G349" s="252" t="s">
        <v>272</v>
      </c>
      <c r="H349" s="253">
        <v>11</v>
      </c>
      <c r="I349" s="254"/>
      <c r="J349" s="255">
        <f>ROUND(I349*H349,2)</f>
        <v>0</v>
      </c>
      <c r="K349" s="251" t="s">
        <v>127</v>
      </c>
      <c r="L349" s="256"/>
      <c r="M349" s="257" t="s">
        <v>28</v>
      </c>
      <c r="N349" s="258" t="s">
        <v>44</v>
      </c>
      <c r="O349" s="86"/>
      <c r="P349" s="215">
        <f>O349*H349</f>
        <v>0</v>
      </c>
      <c r="Q349" s="215">
        <v>0.097000000000000003</v>
      </c>
      <c r="R349" s="215">
        <f>Q349*H349</f>
        <v>1.067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181</v>
      </c>
      <c r="AT349" s="217" t="s">
        <v>200</v>
      </c>
      <c r="AU349" s="217" t="s">
        <v>83</v>
      </c>
      <c r="AY349" s="19" t="s">
        <v>121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81</v>
      </c>
      <c r="BK349" s="218">
        <f>ROUND(I349*H349,2)</f>
        <v>0</v>
      </c>
      <c r="BL349" s="19" t="s">
        <v>128</v>
      </c>
      <c r="BM349" s="217" t="s">
        <v>500</v>
      </c>
    </row>
    <row r="350" s="2" customFormat="1">
      <c r="A350" s="40"/>
      <c r="B350" s="41"/>
      <c r="C350" s="42"/>
      <c r="D350" s="219" t="s">
        <v>130</v>
      </c>
      <c r="E350" s="42"/>
      <c r="F350" s="220" t="s">
        <v>499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130</v>
      </c>
      <c r="AU350" s="19" t="s">
        <v>83</v>
      </c>
    </row>
    <row r="351" s="2" customFormat="1">
      <c r="A351" s="40"/>
      <c r="B351" s="41"/>
      <c r="C351" s="42"/>
      <c r="D351" s="219" t="s">
        <v>171</v>
      </c>
      <c r="E351" s="42"/>
      <c r="F351" s="248" t="s">
        <v>501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171</v>
      </c>
      <c r="AU351" s="19" t="s">
        <v>83</v>
      </c>
    </row>
    <row r="352" s="13" customFormat="1">
      <c r="A352" s="13"/>
      <c r="B352" s="226"/>
      <c r="C352" s="227"/>
      <c r="D352" s="219" t="s">
        <v>134</v>
      </c>
      <c r="E352" s="228" t="s">
        <v>28</v>
      </c>
      <c r="F352" s="229" t="s">
        <v>206</v>
      </c>
      <c r="G352" s="227"/>
      <c r="H352" s="230">
        <v>11</v>
      </c>
      <c r="I352" s="231"/>
      <c r="J352" s="227"/>
      <c r="K352" s="227"/>
      <c r="L352" s="232"/>
      <c r="M352" s="233"/>
      <c r="N352" s="234"/>
      <c r="O352" s="234"/>
      <c r="P352" s="234"/>
      <c r="Q352" s="234"/>
      <c r="R352" s="234"/>
      <c r="S352" s="234"/>
      <c r="T352" s="23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6" t="s">
        <v>134</v>
      </c>
      <c r="AU352" s="236" t="s">
        <v>83</v>
      </c>
      <c r="AV352" s="13" t="s">
        <v>83</v>
      </c>
      <c r="AW352" s="13" t="s">
        <v>35</v>
      </c>
      <c r="AX352" s="13" t="s">
        <v>81</v>
      </c>
      <c r="AY352" s="236" t="s">
        <v>121</v>
      </c>
    </row>
    <row r="353" s="2" customFormat="1" ht="24.15" customHeight="1">
      <c r="A353" s="40"/>
      <c r="B353" s="41"/>
      <c r="C353" s="206" t="s">
        <v>502</v>
      </c>
      <c r="D353" s="206" t="s">
        <v>123</v>
      </c>
      <c r="E353" s="207" t="s">
        <v>503</v>
      </c>
      <c r="F353" s="208" t="s">
        <v>504</v>
      </c>
      <c r="G353" s="209" t="s">
        <v>272</v>
      </c>
      <c r="H353" s="210">
        <v>11</v>
      </c>
      <c r="I353" s="211"/>
      <c r="J353" s="212">
        <f>ROUND(I353*H353,2)</f>
        <v>0</v>
      </c>
      <c r="K353" s="208" t="s">
        <v>127</v>
      </c>
      <c r="L353" s="46"/>
      <c r="M353" s="213" t="s">
        <v>28</v>
      </c>
      <c r="N353" s="214" t="s">
        <v>44</v>
      </c>
      <c r="O353" s="86"/>
      <c r="P353" s="215">
        <f>O353*H353</f>
        <v>0</v>
      </c>
      <c r="Q353" s="215">
        <v>0.02972</v>
      </c>
      <c r="R353" s="215">
        <f>Q353*H353</f>
        <v>0.32691999999999999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128</v>
      </c>
      <c r="AT353" s="217" t="s">
        <v>123</v>
      </c>
      <c r="AU353" s="217" t="s">
        <v>83</v>
      </c>
      <c r="AY353" s="19" t="s">
        <v>121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81</v>
      </c>
      <c r="BK353" s="218">
        <f>ROUND(I353*H353,2)</f>
        <v>0</v>
      </c>
      <c r="BL353" s="19" t="s">
        <v>128</v>
      </c>
      <c r="BM353" s="217" t="s">
        <v>505</v>
      </c>
    </row>
    <row r="354" s="2" customFormat="1">
      <c r="A354" s="40"/>
      <c r="B354" s="41"/>
      <c r="C354" s="42"/>
      <c r="D354" s="219" t="s">
        <v>130</v>
      </c>
      <c r="E354" s="42"/>
      <c r="F354" s="220" t="s">
        <v>506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130</v>
      </c>
      <c r="AU354" s="19" t="s">
        <v>83</v>
      </c>
    </row>
    <row r="355" s="2" customFormat="1">
      <c r="A355" s="40"/>
      <c r="B355" s="41"/>
      <c r="C355" s="42"/>
      <c r="D355" s="224" t="s">
        <v>132</v>
      </c>
      <c r="E355" s="42"/>
      <c r="F355" s="225" t="s">
        <v>507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132</v>
      </c>
      <c r="AU355" s="19" t="s">
        <v>83</v>
      </c>
    </row>
    <row r="356" s="13" customFormat="1">
      <c r="A356" s="13"/>
      <c r="B356" s="226"/>
      <c r="C356" s="227"/>
      <c r="D356" s="219" t="s">
        <v>134</v>
      </c>
      <c r="E356" s="228" t="s">
        <v>28</v>
      </c>
      <c r="F356" s="229" t="s">
        <v>206</v>
      </c>
      <c r="G356" s="227"/>
      <c r="H356" s="230">
        <v>11</v>
      </c>
      <c r="I356" s="231"/>
      <c r="J356" s="227"/>
      <c r="K356" s="227"/>
      <c r="L356" s="232"/>
      <c r="M356" s="233"/>
      <c r="N356" s="234"/>
      <c r="O356" s="234"/>
      <c r="P356" s="234"/>
      <c r="Q356" s="234"/>
      <c r="R356" s="234"/>
      <c r="S356" s="234"/>
      <c r="T356" s="23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6" t="s">
        <v>134</v>
      </c>
      <c r="AU356" s="236" t="s">
        <v>83</v>
      </c>
      <c r="AV356" s="13" t="s">
        <v>83</v>
      </c>
      <c r="AW356" s="13" t="s">
        <v>35</v>
      </c>
      <c r="AX356" s="13" t="s">
        <v>81</v>
      </c>
      <c r="AY356" s="236" t="s">
        <v>121</v>
      </c>
    </row>
    <row r="357" s="2" customFormat="1" ht="21.75" customHeight="1">
      <c r="A357" s="40"/>
      <c r="B357" s="41"/>
      <c r="C357" s="249" t="s">
        <v>508</v>
      </c>
      <c r="D357" s="249" t="s">
        <v>200</v>
      </c>
      <c r="E357" s="250" t="s">
        <v>509</v>
      </c>
      <c r="F357" s="251" t="s">
        <v>510</v>
      </c>
      <c r="G357" s="252" t="s">
        <v>272</v>
      </c>
      <c r="H357" s="253">
        <v>11</v>
      </c>
      <c r="I357" s="254"/>
      <c r="J357" s="255">
        <f>ROUND(I357*H357,2)</f>
        <v>0</v>
      </c>
      <c r="K357" s="251" t="s">
        <v>127</v>
      </c>
      <c r="L357" s="256"/>
      <c r="M357" s="257" t="s">
        <v>28</v>
      </c>
      <c r="N357" s="258" t="s">
        <v>44</v>
      </c>
      <c r="O357" s="86"/>
      <c r="P357" s="215">
        <f>O357*H357</f>
        <v>0</v>
      </c>
      <c r="Q357" s="215">
        <v>0.058000000000000003</v>
      </c>
      <c r="R357" s="215">
        <f>Q357*H357</f>
        <v>0.63800000000000001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181</v>
      </c>
      <c r="AT357" s="217" t="s">
        <v>200</v>
      </c>
      <c r="AU357" s="217" t="s">
        <v>83</v>
      </c>
      <c r="AY357" s="19" t="s">
        <v>121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81</v>
      </c>
      <c r="BK357" s="218">
        <f>ROUND(I357*H357,2)</f>
        <v>0</v>
      </c>
      <c r="BL357" s="19" t="s">
        <v>128</v>
      </c>
      <c r="BM357" s="217" t="s">
        <v>511</v>
      </c>
    </row>
    <row r="358" s="2" customFormat="1">
      <c r="A358" s="40"/>
      <c r="B358" s="41"/>
      <c r="C358" s="42"/>
      <c r="D358" s="219" t="s">
        <v>130</v>
      </c>
      <c r="E358" s="42"/>
      <c r="F358" s="220" t="s">
        <v>510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130</v>
      </c>
      <c r="AU358" s="19" t="s">
        <v>83</v>
      </c>
    </row>
    <row r="359" s="13" customFormat="1">
      <c r="A359" s="13"/>
      <c r="B359" s="226"/>
      <c r="C359" s="227"/>
      <c r="D359" s="219" t="s">
        <v>134</v>
      </c>
      <c r="E359" s="228" t="s">
        <v>28</v>
      </c>
      <c r="F359" s="229" t="s">
        <v>206</v>
      </c>
      <c r="G359" s="227"/>
      <c r="H359" s="230">
        <v>11</v>
      </c>
      <c r="I359" s="231"/>
      <c r="J359" s="227"/>
      <c r="K359" s="227"/>
      <c r="L359" s="232"/>
      <c r="M359" s="233"/>
      <c r="N359" s="234"/>
      <c r="O359" s="234"/>
      <c r="P359" s="234"/>
      <c r="Q359" s="234"/>
      <c r="R359" s="234"/>
      <c r="S359" s="234"/>
      <c r="T359" s="23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6" t="s">
        <v>134</v>
      </c>
      <c r="AU359" s="236" t="s">
        <v>83</v>
      </c>
      <c r="AV359" s="13" t="s">
        <v>83</v>
      </c>
      <c r="AW359" s="13" t="s">
        <v>35</v>
      </c>
      <c r="AX359" s="13" t="s">
        <v>81</v>
      </c>
      <c r="AY359" s="236" t="s">
        <v>121</v>
      </c>
    </row>
    <row r="360" s="2" customFormat="1" ht="24.15" customHeight="1">
      <c r="A360" s="40"/>
      <c r="B360" s="41"/>
      <c r="C360" s="206" t="s">
        <v>512</v>
      </c>
      <c r="D360" s="206" t="s">
        <v>123</v>
      </c>
      <c r="E360" s="207" t="s">
        <v>513</v>
      </c>
      <c r="F360" s="208" t="s">
        <v>514</v>
      </c>
      <c r="G360" s="209" t="s">
        <v>272</v>
      </c>
      <c r="H360" s="210">
        <v>11</v>
      </c>
      <c r="I360" s="211"/>
      <c r="J360" s="212">
        <f>ROUND(I360*H360,2)</f>
        <v>0</v>
      </c>
      <c r="K360" s="208" t="s">
        <v>127</v>
      </c>
      <c r="L360" s="46"/>
      <c r="M360" s="213" t="s">
        <v>28</v>
      </c>
      <c r="N360" s="214" t="s">
        <v>44</v>
      </c>
      <c r="O360" s="86"/>
      <c r="P360" s="215">
        <f>O360*H360</f>
        <v>0</v>
      </c>
      <c r="Q360" s="215">
        <v>0.02972</v>
      </c>
      <c r="R360" s="215">
        <f>Q360*H360</f>
        <v>0.32691999999999999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128</v>
      </c>
      <c r="AT360" s="217" t="s">
        <v>123</v>
      </c>
      <c r="AU360" s="217" t="s">
        <v>83</v>
      </c>
      <c r="AY360" s="19" t="s">
        <v>121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81</v>
      </c>
      <c r="BK360" s="218">
        <f>ROUND(I360*H360,2)</f>
        <v>0</v>
      </c>
      <c r="BL360" s="19" t="s">
        <v>128</v>
      </c>
      <c r="BM360" s="217" t="s">
        <v>515</v>
      </c>
    </row>
    <row r="361" s="2" customFormat="1">
      <c r="A361" s="40"/>
      <c r="B361" s="41"/>
      <c r="C361" s="42"/>
      <c r="D361" s="219" t="s">
        <v>130</v>
      </c>
      <c r="E361" s="42"/>
      <c r="F361" s="220" t="s">
        <v>516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130</v>
      </c>
      <c r="AU361" s="19" t="s">
        <v>83</v>
      </c>
    </row>
    <row r="362" s="2" customFormat="1">
      <c r="A362" s="40"/>
      <c r="B362" s="41"/>
      <c r="C362" s="42"/>
      <c r="D362" s="224" t="s">
        <v>132</v>
      </c>
      <c r="E362" s="42"/>
      <c r="F362" s="225" t="s">
        <v>517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132</v>
      </c>
      <c r="AU362" s="19" t="s">
        <v>83</v>
      </c>
    </row>
    <row r="363" s="13" customFormat="1">
      <c r="A363" s="13"/>
      <c r="B363" s="226"/>
      <c r="C363" s="227"/>
      <c r="D363" s="219" t="s">
        <v>134</v>
      </c>
      <c r="E363" s="228" t="s">
        <v>28</v>
      </c>
      <c r="F363" s="229" t="s">
        <v>206</v>
      </c>
      <c r="G363" s="227"/>
      <c r="H363" s="230">
        <v>11</v>
      </c>
      <c r="I363" s="231"/>
      <c r="J363" s="227"/>
      <c r="K363" s="227"/>
      <c r="L363" s="232"/>
      <c r="M363" s="233"/>
      <c r="N363" s="234"/>
      <c r="O363" s="234"/>
      <c r="P363" s="234"/>
      <c r="Q363" s="234"/>
      <c r="R363" s="234"/>
      <c r="S363" s="234"/>
      <c r="T363" s="235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6" t="s">
        <v>134</v>
      </c>
      <c r="AU363" s="236" t="s">
        <v>83</v>
      </c>
      <c r="AV363" s="13" t="s">
        <v>83</v>
      </c>
      <c r="AW363" s="13" t="s">
        <v>35</v>
      </c>
      <c r="AX363" s="13" t="s">
        <v>81</v>
      </c>
      <c r="AY363" s="236" t="s">
        <v>121</v>
      </c>
    </row>
    <row r="364" s="2" customFormat="1" ht="24.15" customHeight="1">
      <c r="A364" s="40"/>
      <c r="B364" s="41"/>
      <c r="C364" s="249" t="s">
        <v>518</v>
      </c>
      <c r="D364" s="249" t="s">
        <v>200</v>
      </c>
      <c r="E364" s="250" t="s">
        <v>519</v>
      </c>
      <c r="F364" s="251" t="s">
        <v>520</v>
      </c>
      <c r="G364" s="252" t="s">
        <v>272</v>
      </c>
      <c r="H364" s="253">
        <v>11</v>
      </c>
      <c r="I364" s="254"/>
      <c r="J364" s="255">
        <f>ROUND(I364*H364,2)</f>
        <v>0</v>
      </c>
      <c r="K364" s="251" t="s">
        <v>127</v>
      </c>
      <c r="L364" s="256"/>
      <c r="M364" s="257" t="s">
        <v>28</v>
      </c>
      <c r="N364" s="258" t="s">
        <v>44</v>
      </c>
      <c r="O364" s="86"/>
      <c r="P364" s="215">
        <f>O364*H364</f>
        <v>0</v>
      </c>
      <c r="Q364" s="215">
        <v>0.057000000000000002</v>
      </c>
      <c r="R364" s="215">
        <f>Q364*H364</f>
        <v>0.627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181</v>
      </c>
      <c r="AT364" s="217" t="s">
        <v>200</v>
      </c>
      <c r="AU364" s="217" t="s">
        <v>83</v>
      </c>
      <c r="AY364" s="19" t="s">
        <v>121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81</v>
      </c>
      <c r="BK364" s="218">
        <f>ROUND(I364*H364,2)</f>
        <v>0</v>
      </c>
      <c r="BL364" s="19" t="s">
        <v>128</v>
      </c>
      <c r="BM364" s="217" t="s">
        <v>521</v>
      </c>
    </row>
    <row r="365" s="2" customFormat="1">
      <c r="A365" s="40"/>
      <c r="B365" s="41"/>
      <c r="C365" s="42"/>
      <c r="D365" s="219" t="s">
        <v>130</v>
      </c>
      <c r="E365" s="42"/>
      <c r="F365" s="220" t="s">
        <v>520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130</v>
      </c>
      <c r="AU365" s="19" t="s">
        <v>83</v>
      </c>
    </row>
    <row r="366" s="13" customFormat="1">
      <c r="A366" s="13"/>
      <c r="B366" s="226"/>
      <c r="C366" s="227"/>
      <c r="D366" s="219" t="s">
        <v>134</v>
      </c>
      <c r="E366" s="228" t="s">
        <v>28</v>
      </c>
      <c r="F366" s="229" t="s">
        <v>206</v>
      </c>
      <c r="G366" s="227"/>
      <c r="H366" s="230">
        <v>11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134</v>
      </c>
      <c r="AU366" s="236" t="s">
        <v>83</v>
      </c>
      <c r="AV366" s="13" t="s">
        <v>83</v>
      </c>
      <c r="AW366" s="13" t="s">
        <v>35</v>
      </c>
      <c r="AX366" s="13" t="s">
        <v>81</v>
      </c>
      <c r="AY366" s="236" t="s">
        <v>121</v>
      </c>
    </row>
    <row r="367" s="2" customFormat="1" ht="37.8" customHeight="1">
      <c r="A367" s="40"/>
      <c r="B367" s="41"/>
      <c r="C367" s="206" t="s">
        <v>522</v>
      </c>
      <c r="D367" s="206" t="s">
        <v>123</v>
      </c>
      <c r="E367" s="207" t="s">
        <v>523</v>
      </c>
      <c r="F367" s="208" t="s">
        <v>524</v>
      </c>
      <c r="G367" s="209" t="s">
        <v>272</v>
      </c>
      <c r="H367" s="210">
        <v>17</v>
      </c>
      <c r="I367" s="211"/>
      <c r="J367" s="212">
        <f>ROUND(I367*H367,2)</f>
        <v>0</v>
      </c>
      <c r="K367" s="208" t="s">
        <v>127</v>
      </c>
      <c r="L367" s="46"/>
      <c r="M367" s="213" t="s">
        <v>28</v>
      </c>
      <c r="N367" s="214" t="s">
        <v>44</v>
      </c>
      <c r="O367" s="86"/>
      <c r="P367" s="215">
        <f>O367*H367</f>
        <v>0</v>
      </c>
      <c r="Q367" s="215">
        <v>0.62248000000000003</v>
      </c>
      <c r="R367" s="215">
        <f>Q367*H367</f>
        <v>10.58216</v>
      </c>
      <c r="S367" s="215">
        <v>0.62</v>
      </c>
      <c r="T367" s="216">
        <f>S367*H367</f>
        <v>10.539999999999999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128</v>
      </c>
      <c r="AT367" s="217" t="s">
        <v>123</v>
      </c>
      <c r="AU367" s="217" t="s">
        <v>83</v>
      </c>
      <c r="AY367" s="19" t="s">
        <v>121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81</v>
      </c>
      <c r="BK367" s="218">
        <f>ROUND(I367*H367,2)</f>
        <v>0</v>
      </c>
      <c r="BL367" s="19" t="s">
        <v>128</v>
      </c>
      <c r="BM367" s="217" t="s">
        <v>525</v>
      </c>
    </row>
    <row r="368" s="2" customFormat="1">
      <c r="A368" s="40"/>
      <c r="B368" s="41"/>
      <c r="C368" s="42"/>
      <c r="D368" s="219" t="s">
        <v>130</v>
      </c>
      <c r="E368" s="42"/>
      <c r="F368" s="220" t="s">
        <v>526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130</v>
      </c>
      <c r="AU368" s="19" t="s">
        <v>83</v>
      </c>
    </row>
    <row r="369" s="2" customFormat="1">
      <c r="A369" s="40"/>
      <c r="B369" s="41"/>
      <c r="C369" s="42"/>
      <c r="D369" s="224" t="s">
        <v>132</v>
      </c>
      <c r="E369" s="42"/>
      <c r="F369" s="225" t="s">
        <v>527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132</v>
      </c>
      <c r="AU369" s="19" t="s">
        <v>83</v>
      </c>
    </row>
    <row r="370" s="13" customFormat="1">
      <c r="A370" s="13"/>
      <c r="B370" s="226"/>
      <c r="C370" s="227"/>
      <c r="D370" s="219" t="s">
        <v>134</v>
      </c>
      <c r="E370" s="228" t="s">
        <v>28</v>
      </c>
      <c r="F370" s="229" t="s">
        <v>528</v>
      </c>
      <c r="G370" s="227"/>
      <c r="H370" s="230">
        <v>17</v>
      </c>
      <c r="I370" s="231"/>
      <c r="J370" s="227"/>
      <c r="K370" s="227"/>
      <c r="L370" s="232"/>
      <c r="M370" s="233"/>
      <c r="N370" s="234"/>
      <c r="O370" s="234"/>
      <c r="P370" s="234"/>
      <c r="Q370" s="234"/>
      <c r="R370" s="234"/>
      <c r="S370" s="234"/>
      <c r="T370" s="23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6" t="s">
        <v>134</v>
      </c>
      <c r="AU370" s="236" t="s">
        <v>83</v>
      </c>
      <c r="AV370" s="13" t="s">
        <v>83</v>
      </c>
      <c r="AW370" s="13" t="s">
        <v>35</v>
      </c>
      <c r="AX370" s="13" t="s">
        <v>73</v>
      </c>
      <c r="AY370" s="236" t="s">
        <v>121</v>
      </c>
    </row>
    <row r="371" s="14" customFormat="1">
      <c r="A371" s="14"/>
      <c r="B371" s="237"/>
      <c r="C371" s="238"/>
      <c r="D371" s="219" t="s">
        <v>134</v>
      </c>
      <c r="E371" s="239" t="s">
        <v>28</v>
      </c>
      <c r="F371" s="240" t="s">
        <v>142</v>
      </c>
      <c r="G371" s="238"/>
      <c r="H371" s="241">
        <v>17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7" t="s">
        <v>134</v>
      </c>
      <c r="AU371" s="247" t="s">
        <v>83</v>
      </c>
      <c r="AV371" s="14" t="s">
        <v>128</v>
      </c>
      <c r="AW371" s="14" t="s">
        <v>35</v>
      </c>
      <c r="AX371" s="14" t="s">
        <v>81</v>
      </c>
      <c r="AY371" s="247" t="s">
        <v>121</v>
      </c>
    </row>
    <row r="372" s="2" customFormat="1" ht="24.15" customHeight="1">
      <c r="A372" s="40"/>
      <c r="B372" s="41"/>
      <c r="C372" s="206" t="s">
        <v>529</v>
      </c>
      <c r="D372" s="206" t="s">
        <v>123</v>
      </c>
      <c r="E372" s="207" t="s">
        <v>530</v>
      </c>
      <c r="F372" s="208" t="s">
        <v>531</v>
      </c>
      <c r="G372" s="209" t="s">
        <v>272</v>
      </c>
      <c r="H372" s="210">
        <v>37</v>
      </c>
      <c r="I372" s="211"/>
      <c r="J372" s="212">
        <f>ROUND(I372*H372,2)</f>
        <v>0</v>
      </c>
      <c r="K372" s="208" t="s">
        <v>127</v>
      </c>
      <c r="L372" s="46"/>
      <c r="M372" s="213" t="s">
        <v>28</v>
      </c>
      <c r="N372" s="214" t="s">
        <v>44</v>
      </c>
      <c r="O372" s="86"/>
      <c r="P372" s="215">
        <f>O372*H372</f>
        <v>0</v>
      </c>
      <c r="Q372" s="215">
        <v>0.10037</v>
      </c>
      <c r="R372" s="215">
        <f>Q372*H372</f>
        <v>3.7136900000000002</v>
      </c>
      <c r="S372" s="215">
        <v>0.10000000000000001</v>
      </c>
      <c r="T372" s="216">
        <f>S372*H372</f>
        <v>3.7000000000000002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128</v>
      </c>
      <c r="AT372" s="217" t="s">
        <v>123</v>
      </c>
      <c r="AU372" s="217" t="s">
        <v>83</v>
      </c>
      <c r="AY372" s="19" t="s">
        <v>121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81</v>
      </c>
      <c r="BK372" s="218">
        <f>ROUND(I372*H372,2)</f>
        <v>0</v>
      </c>
      <c r="BL372" s="19" t="s">
        <v>128</v>
      </c>
      <c r="BM372" s="217" t="s">
        <v>532</v>
      </c>
    </row>
    <row r="373" s="2" customFormat="1">
      <c r="A373" s="40"/>
      <c r="B373" s="41"/>
      <c r="C373" s="42"/>
      <c r="D373" s="219" t="s">
        <v>130</v>
      </c>
      <c r="E373" s="42"/>
      <c r="F373" s="220" t="s">
        <v>531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130</v>
      </c>
      <c r="AU373" s="19" t="s">
        <v>83</v>
      </c>
    </row>
    <row r="374" s="2" customFormat="1">
      <c r="A374" s="40"/>
      <c r="B374" s="41"/>
      <c r="C374" s="42"/>
      <c r="D374" s="224" t="s">
        <v>132</v>
      </c>
      <c r="E374" s="42"/>
      <c r="F374" s="225" t="s">
        <v>533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132</v>
      </c>
      <c r="AU374" s="19" t="s">
        <v>83</v>
      </c>
    </row>
    <row r="375" s="13" customFormat="1">
      <c r="A375" s="13"/>
      <c r="B375" s="226"/>
      <c r="C375" s="227"/>
      <c r="D375" s="219" t="s">
        <v>134</v>
      </c>
      <c r="E375" s="228" t="s">
        <v>28</v>
      </c>
      <c r="F375" s="229" t="s">
        <v>534</v>
      </c>
      <c r="G375" s="227"/>
      <c r="H375" s="230">
        <v>37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134</v>
      </c>
      <c r="AU375" s="236" t="s">
        <v>83</v>
      </c>
      <c r="AV375" s="13" t="s">
        <v>83</v>
      </c>
      <c r="AW375" s="13" t="s">
        <v>35</v>
      </c>
      <c r="AX375" s="13" t="s">
        <v>81</v>
      </c>
      <c r="AY375" s="236" t="s">
        <v>121</v>
      </c>
    </row>
    <row r="376" s="2" customFormat="1" ht="24.15" customHeight="1">
      <c r="A376" s="40"/>
      <c r="B376" s="41"/>
      <c r="C376" s="206" t="s">
        <v>535</v>
      </c>
      <c r="D376" s="206" t="s">
        <v>123</v>
      </c>
      <c r="E376" s="207" t="s">
        <v>536</v>
      </c>
      <c r="F376" s="208" t="s">
        <v>537</v>
      </c>
      <c r="G376" s="209" t="s">
        <v>272</v>
      </c>
      <c r="H376" s="210">
        <v>10</v>
      </c>
      <c r="I376" s="211"/>
      <c r="J376" s="212">
        <f>ROUND(I376*H376,2)</f>
        <v>0</v>
      </c>
      <c r="K376" s="208" t="s">
        <v>127</v>
      </c>
      <c r="L376" s="46"/>
      <c r="M376" s="213" t="s">
        <v>28</v>
      </c>
      <c r="N376" s="214" t="s">
        <v>44</v>
      </c>
      <c r="O376" s="86"/>
      <c r="P376" s="215">
        <f>O376*H376</f>
        <v>0</v>
      </c>
      <c r="Q376" s="215">
        <v>0</v>
      </c>
      <c r="R376" s="215">
        <f>Q376*H376</f>
        <v>0</v>
      </c>
      <c r="S376" s="215">
        <v>0.14999999999999999</v>
      </c>
      <c r="T376" s="216">
        <f>S376*H376</f>
        <v>1.5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128</v>
      </c>
      <c r="AT376" s="217" t="s">
        <v>123</v>
      </c>
      <c r="AU376" s="217" t="s">
        <v>83</v>
      </c>
      <c r="AY376" s="19" t="s">
        <v>121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81</v>
      </c>
      <c r="BK376" s="218">
        <f>ROUND(I376*H376,2)</f>
        <v>0</v>
      </c>
      <c r="BL376" s="19" t="s">
        <v>128</v>
      </c>
      <c r="BM376" s="217" t="s">
        <v>538</v>
      </c>
    </row>
    <row r="377" s="2" customFormat="1">
      <c r="A377" s="40"/>
      <c r="B377" s="41"/>
      <c r="C377" s="42"/>
      <c r="D377" s="219" t="s">
        <v>130</v>
      </c>
      <c r="E377" s="42"/>
      <c r="F377" s="220" t="s">
        <v>539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130</v>
      </c>
      <c r="AU377" s="19" t="s">
        <v>83</v>
      </c>
    </row>
    <row r="378" s="2" customFormat="1">
      <c r="A378" s="40"/>
      <c r="B378" s="41"/>
      <c r="C378" s="42"/>
      <c r="D378" s="224" t="s">
        <v>132</v>
      </c>
      <c r="E378" s="42"/>
      <c r="F378" s="225" t="s">
        <v>540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132</v>
      </c>
      <c r="AU378" s="19" t="s">
        <v>83</v>
      </c>
    </row>
    <row r="379" s="13" customFormat="1">
      <c r="A379" s="13"/>
      <c r="B379" s="226"/>
      <c r="C379" s="227"/>
      <c r="D379" s="219" t="s">
        <v>134</v>
      </c>
      <c r="E379" s="228" t="s">
        <v>28</v>
      </c>
      <c r="F379" s="229" t="s">
        <v>199</v>
      </c>
      <c r="G379" s="227"/>
      <c r="H379" s="230">
        <v>10</v>
      </c>
      <c r="I379" s="231"/>
      <c r="J379" s="227"/>
      <c r="K379" s="227"/>
      <c r="L379" s="232"/>
      <c r="M379" s="233"/>
      <c r="N379" s="234"/>
      <c r="O379" s="234"/>
      <c r="P379" s="234"/>
      <c r="Q379" s="234"/>
      <c r="R379" s="234"/>
      <c r="S379" s="234"/>
      <c r="T379" s="235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6" t="s">
        <v>134</v>
      </c>
      <c r="AU379" s="236" t="s">
        <v>83</v>
      </c>
      <c r="AV379" s="13" t="s">
        <v>83</v>
      </c>
      <c r="AW379" s="13" t="s">
        <v>35</v>
      </c>
      <c r="AX379" s="13" t="s">
        <v>73</v>
      </c>
      <c r="AY379" s="236" t="s">
        <v>121</v>
      </c>
    </row>
    <row r="380" s="14" customFormat="1">
      <c r="A380" s="14"/>
      <c r="B380" s="237"/>
      <c r="C380" s="238"/>
      <c r="D380" s="219" t="s">
        <v>134</v>
      </c>
      <c r="E380" s="239" t="s">
        <v>28</v>
      </c>
      <c r="F380" s="240" t="s">
        <v>142</v>
      </c>
      <c r="G380" s="238"/>
      <c r="H380" s="241">
        <v>10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134</v>
      </c>
      <c r="AU380" s="247" t="s">
        <v>83</v>
      </c>
      <c r="AV380" s="14" t="s">
        <v>128</v>
      </c>
      <c r="AW380" s="14" t="s">
        <v>35</v>
      </c>
      <c r="AX380" s="14" t="s">
        <v>81</v>
      </c>
      <c r="AY380" s="247" t="s">
        <v>121</v>
      </c>
    </row>
    <row r="381" s="2" customFormat="1" ht="24.15" customHeight="1">
      <c r="A381" s="40"/>
      <c r="B381" s="41"/>
      <c r="C381" s="206" t="s">
        <v>541</v>
      </c>
      <c r="D381" s="206" t="s">
        <v>123</v>
      </c>
      <c r="E381" s="207" t="s">
        <v>542</v>
      </c>
      <c r="F381" s="208" t="s">
        <v>543</v>
      </c>
      <c r="G381" s="209" t="s">
        <v>272</v>
      </c>
      <c r="H381" s="210">
        <v>11</v>
      </c>
      <c r="I381" s="211"/>
      <c r="J381" s="212">
        <f>ROUND(I381*H381,2)</f>
        <v>0</v>
      </c>
      <c r="K381" s="208" t="s">
        <v>127</v>
      </c>
      <c r="L381" s="46"/>
      <c r="M381" s="213" t="s">
        <v>28</v>
      </c>
      <c r="N381" s="214" t="s">
        <v>44</v>
      </c>
      <c r="O381" s="86"/>
      <c r="P381" s="215">
        <f>O381*H381</f>
        <v>0</v>
      </c>
      <c r="Q381" s="215">
        <v>0.21734000000000001</v>
      </c>
      <c r="R381" s="215">
        <f>Q381*H381</f>
        <v>2.3907400000000001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128</v>
      </c>
      <c r="AT381" s="217" t="s">
        <v>123</v>
      </c>
      <c r="AU381" s="217" t="s">
        <v>83</v>
      </c>
      <c r="AY381" s="19" t="s">
        <v>121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81</v>
      </c>
      <c r="BK381" s="218">
        <f>ROUND(I381*H381,2)</f>
        <v>0</v>
      </c>
      <c r="BL381" s="19" t="s">
        <v>128</v>
      </c>
      <c r="BM381" s="217" t="s">
        <v>544</v>
      </c>
    </row>
    <row r="382" s="2" customFormat="1">
      <c r="A382" s="40"/>
      <c r="B382" s="41"/>
      <c r="C382" s="42"/>
      <c r="D382" s="219" t="s">
        <v>130</v>
      </c>
      <c r="E382" s="42"/>
      <c r="F382" s="220" t="s">
        <v>543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130</v>
      </c>
      <c r="AU382" s="19" t="s">
        <v>83</v>
      </c>
    </row>
    <row r="383" s="2" customFormat="1">
      <c r="A383" s="40"/>
      <c r="B383" s="41"/>
      <c r="C383" s="42"/>
      <c r="D383" s="224" t="s">
        <v>132</v>
      </c>
      <c r="E383" s="42"/>
      <c r="F383" s="225" t="s">
        <v>545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132</v>
      </c>
      <c r="AU383" s="19" t="s">
        <v>83</v>
      </c>
    </row>
    <row r="384" s="13" customFormat="1">
      <c r="A384" s="13"/>
      <c r="B384" s="226"/>
      <c r="C384" s="227"/>
      <c r="D384" s="219" t="s">
        <v>134</v>
      </c>
      <c r="E384" s="228" t="s">
        <v>28</v>
      </c>
      <c r="F384" s="229" t="s">
        <v>206</v>
      </c>
      <c r="G384" s="227"/>
      <c r="H384" s="230">
        <v>11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134</v>
      </c>
      <c r="AU384" s="236" t="s">
        <v>83</v>
      </c>
      <c r="AV384" s="13" t="s">
        <v>83</v>
      </c>
      <c r="AW384" s="13" t="s">
        <v>35</v>
      </c>
      <c r="AX384" s="13" t="s">
        <v>81</v>
      </c>
      <c r="AY384" s="236" t="s">
        <v>121</v>
      </c>
    </row>
    <row r="385" s="2" customFormat="1" ht="24.15" customHeight="1">
      <c r="A385" s="40"/>
      <c r="B385" s="41"/>
      <c r="C385" s="249" t="s">
        <v>546</v>
      </c>
      <c r="D385" s="249" t="s">
        <v>200</v>
      </c>
      <c r="E385" s="250" t="s">
        <v>547</v>
      </c>
      <c r="F385" s="251" t="s">
        <v>548</v>
      </c>
      <c r="G385" s="252" t="s">
        <v>272</v>
      </c>
      <c r="H385" s="253">
        <v>11</v>
      </c>
      <c r="I385" s="254"/>
      <c r="J385" s="255">
        <f>ROUND(I385*H385,2)</f>
        <v>0</v>
      </c>
      <c r="K385" s="251" t="s">
        <v>127</v>
      </c>
      <c r="L385" s="256"/>
      <c r="M385" s="257" t="s">
        <v>28</v>
      </c>
      <c r="N385" s="258" t="s">
        <v>44</v>
      </c>
      <c r="O385" s="86"/>
      <c r="P385" s="215">
        <f>O385*H385</f>
        <v>0</v>
      </c>
      <c r="Q385" s="215">
        <v>0.027</v>
      </c>
      <c r="R385" s="215">
        <f>Q385*H385</f>
        <v>0.29699999999999999</v>
      </c>
      <c r="S385" s="215">
        <v>0</v>
      </c>
      <c r="T385" s="216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7" t="s">
        <v>181</v>
      </c>
      <c r="AT385" s="217" t="s">
        <v>200</v>
      </c>
      <c r="AU385" s="217" t="s">
        <v>83</v>
      </c>
      <c r="AY385" s="19" t="s">
        <v>121</v>
      </c>
      <c r="BE385" s="218">
        <f>IF(N385="základní",J385,0)</f>
        <v>0</v>
      </c>
      <c r="BF385" s="218">
        <f>IF(N385="snížená",J385,0)</f>
        <v>0</v>
      </c>
      <c r="BG385" s="218">
        <f>IF(N385="zákl. přenesená",J385,0)</f>
        <v>0</v>
      </c>
      <c r="BH385" s="218">
        <f>IF(N385="sníž. přenesená",J385,0)</f>
        <v>0</v>
      </c>
      <c r="BI385" s="218">
        <f>IF(N385="nulová",J385,0)</f>
        <v>0</v>
      </c>
      <c r="BJ385" s="19" t="s">
        <v>81</v>
      </c>
      <c r="BK385" s="218">
        <f>ROUND(I385*H385,2)</f>
        <v>0</v>
      </c>
      <c r="BL385" s="19" t="s">
        <v>128</v>
      </c>
      <c r="BM385" s="217" t="s">
        <v>549</v>
      </c>
    </row>
    <row r="386" s="2" customFormat="1">
      <c r="A386" s="40"/>
      <c r="B386" s="41"/>
      <c r="C386" s="42"/>
      <c r="D386" s="219" t="s">
        <v>130</v>
      </c>
      <c r="E386" s="42"/>
      <c r="F386" s="220" t="s">
        <v>548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130</v>
      </c>
      <c r="AU386" s="19" t="s">
        <v>83</v>
      </c>
    </row>
    <row r="387" s="13" customFormat="1">
      <c r="A387" s="13"/>
      <c r="B387" s="226"/>
      <c r="C387" s="227"/>
      <c r="D387" s="219" t="s">
        <v>134</v>
      </c>
      <c r="E387" s="228" t="s">
        <v>28</v>
      </c>
      <c r="F387" s="229" t="s">
        <v>206</v>
      </c>
      <c r="G387" s="227"/>
      <c r="H387" s="230">
        <v>11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134</v>
      </c>
      <c r="AU387" s="236" t="s">
        <v>83</v>
      </c>
      <c r="AV387" s="13" t="s">
        <v>83</v>
      </c>
      <c r="AW387" s="13" t="s">
        <v>35</v>
      </c>
      <c r="AX387" s="13" t="s">
        <v>81</v>
      </c>
      <c r="AY387" s="236" t="s">
        <v>121</v>
      </c>
    </row>
    <row r="388" s="2" customFormat="1" ht="16.5" customHeight="1">
      <c r="A388" s="40"/>
      <c r="B388" s="41"/>
      <c r="C388" s="249" t="s">
        <v>550</v>
      </c>
      <c r="D388" s="249" t="s">
        <v>200</v>
      </c>
      <c r="E388" s="250" t="s">
        <v>551</v>
      </c>
      <c r="F388" s="251" t="s">
        <v>552</v>
      </c>
      <c r="G388" s="252" t="s">
        <v>272</v>
      </c>
      <c r="H388" s="253">
        <v>11</v>
      </c>
      <c r="I388" s="254"/>
      <c r="J388" s="255">
        <f>ROUND(I388*H388,2)</f>
        <v>0</v>
      </c>
      <c r="K388" s="251" t="s">
        <v>127</v>
      </c>
      <c r="L388" s="256"/>
      <c r="M388" s="257" t="s">
        <v>28</v>
      </c>
      <c r="N388" s="258" t="s">
        <v>44</v>
      </c>
      <c r="O388" s="86"/>
      <c r="P388" s="215">
        <f>O388*H388</f>
        <v>0</v>
      </c>
      <c r="Q388" s="215">
        <v>0.038600000000000002</v>
      </c>
      <c r="R388" s="215">
        <f>Q388*H388</f>
        <v>0.42460000000000003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181</v>
      </c>
      <c r="AT388" s="217" t="s">
        <v>200</v>
      </c>
      <c r="AU388" s="217" t="s">
        <v>83</v>
      </c>
      <c r="AY388" s="19" t="s">
        <v>121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81</v>
      </c>
      <c r="BK388" s="218">
        <f>ROUND(I388*H388,2)</f>
        <v>0</v>
      </c>
      <c r="BL388" s="19" t="s">
        <v>128</v>
      </c>
      <c r="BM388" s="217" t="s">
        <v>553</v>
      </c>
    </row>
    <row r="389" s="2" customFormat="1">
      <c r="A389" s="40"/>
      <c r="B389" s="41"/>
      <c r="C389" s="42"/>
      <c r="D389" s="219" t="s">
        <v>130</v>
      </c>
      <c r="E389" s="42"/>
      <c r="F389" s="220" t="s">
        <v>552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130</v>
      </c>
      <c r="AU389" s="19" t="s">
        <v>83</v>
      </c>
    </row>
    <row r="390" s="13" customFormat="1">
      <c r="A390" s="13"/>
      <c r="B390" s="226"/>
      <c r="C390" s="227"/>
      <c r="D390" s="219" t="s">
        <v>134</v>
      </c>
      <c r="E390" s="228" t="s">
        <v>28</v>
      </c>
      <c r="F390" s="229" t="s">
        <v>206</v>
      </c>
      <c r="G390" s="227"/>
      <c r="H390" s="230">
        <v>11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134</v>
      </c>
      <c r="AU390" s="236" t="s">
        <v>83</v>
      </c>
      <c r="AV390" s="13" t="s">
        <v>83</v>
      </c>
      <c r="AW390" s="13" t="s">
        <v>35</v>
      </c>
      <c r="AX390" s="13" t="s">
        <v>81</v>
      </c>
      <c r="AY390" s="236" t="s">
        <v>121</v>
      </c>
    </row>
    <row r="391" s="2" customFormat="1" ht="24.15" customHeight="1">
      <c r="A391" s="40"/>
      <c r="B391" s="41"/>
      <c r="C391" s="249" t="s">
        <v>554</v>
      </c>
      <c r="D391" s="249" t="s">
        <v>200</v>
      </c>
      <c r="E391" s="250" t="s">
        <v>555</v>
      </c>
      <c r="F391" s="251" t="s">
        <v>556</v>
      </c>
      <c r="G391" s="252" t="s">
        <v>272</v>
      </c>
      <c r="H391" s="253">
        <v>11</v>
      </c>
      <c r="I391" s="254"/>
      <c r="J391" s="255">
        <f>ROUND(I391*H391,2)</f>
        <v>0</v>
      </c>
      <c r="K391" s="251" t="s">
        <v>127</v>
      </c>
      <c r="L391" s="256"/>
      <c r="M391" s="257" t="s">
        <v>28</v>
      </c>
      <c r="N391" s="258" t="s">
        <v>44</v>
      </c>
      <c r="O391" s="86"/>
      <c r="P391" s="215">
        <f>O391*H391</f>
        <v>0</v>
      </c>
      <c r="Q391" s="215">
        <v>0.0030000000000000001</v>
      </c>
      <c r="R391" s="215">
        <f>Q391*H391</f>
        <v>0.033000000000000002</v>
      </c>
      <c r="S391" s="215">
        <v>0</v>
      </c>
      <c r="T391" s="21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7" t="s">
        <v>181</v>
      </c>
      <c r="AT391" s="217" t="s">
        <v>200</v>
      </c>
      <c r="AU391" s="217" t="s">
        <v>83</v>
      </c>
      <c r="AY391" s="19" t="s">
        <v>121</v>
      </c>
      <c r="BE391" s="218">
        <f>IF(N391="základní",J391,0)</f>
        <v>0</v>
      </c>
      <c r="BF391" s="218">
        <f>IF(N391="snížená",J391,0)</f>
        <v>0</v>
      </c>
      <c r="BG391" s="218">
        <f>IF(N391="zákl. přenesená",J391,0)</f>
        <v>0</v>
      </c>
      <c r="BH391" s="218">
        <f>IF(N391="sníž. přenesená",J391,0)</f>
        <v>0</v>
      </c>
      <c r="BI391" s="218">
        <f>IF(N391="nulová",J391,0)</f>
        <v>0</v>
      </c>
      <c r="BJ391" s="19" t="s">
        <v>81</v>
      </c>
      <c r="BK391" s="218">
        <f>ROUND(I391*H391,2)</f>
        <v>0</v>
      </c>
      <c r="BL391" s="19" t="s">
        <v>128</v>
      </c>
      <c r="BM391" s="217" t="s">
        <v>557</v>
      </c>
    </row>
    <row r="392" s="2" customFormat="1">
      <c r="A392" s="40"/>
      <c r="B392" s="41"/>
      <c r="C392" s="42"/>
      <c r="D392" s="219" t="s">
        <v>130</v>
      </c>
      <c r="E392" s="42"/>
      <c r="F392" s="220" t="s">
        <v>556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130</v>
      </c>
      <c r="AU392" s="19" t="s">
        <v>83</v>
      </c>
    </row>
    <row r="393" s="13" customFormat="1">
      <c r="A393" s="13"/>
      <c r="B393" s="226"/>
      <c r="C393" s="227"/>
      <c r="D393" s="219" t="s">
        <v>134</v>
      </c>
      <c r="E393" s="228" t="s">
        <v>28</v>
      </c>
      <c r="F393" s="229" t="s">
        <v>206</v>
      </c>
      <c r="G393" s="227"/>
      <c r="H393" s="230">
        <v>11</v>
      </c>
      <c r="I393" s="231"/>
      <c r="J393" s="227"/>
      <c r="K393" s="227"/>
      <c r="L393" s="232"/>
      <c r="M393" s="233"/>
      <c r="N393" s="234"/>
      <c r="O393" s="234"/>
      <c r="P393" s="234"/>
      <c r="Q393" s="234"/>
      <c r="R393" s="234"/>
      <c r="S393" s="234"/>
      <c r="T393" s="235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6" t="s">
        <v>134</v>
      </c>
      <c r="AU393" s="236" t="s">
        <v>83</v>
      </c>
      <c r="AV393" s="13" t="s">
        <v>83</v>
      </c>
      <c r="AW393" s="13" t="s">
        <v>35</v>
      </c>
      <c r="AX393" s="13" t="s">
        <v>81</v>
      </c>
      <c r="AY393" s="236" t="s">
        <v>121</v>
      </c>
    </row>
    <row r="394" s="2" customFormat="1" ht="24.15" customHeight="1">
      <c r="A394" s="40"/>
      <c r="B394" s="41"/>
      <c r="C394" s="206" t="s">
        <v>558</v>
      </c>
      <c r="D394" s="206" t="s">
        <v>123</v>
      </c>
      <c r="E394" s="207" t="s">
        <v>559</v>
      </c>
      <c r="F394" s="208" t="s">
        <v>560</v>
      </c>
      <c r="G394" s="209" t="s">
        <v>300</v>
      </c>
      <c r="H394" s="210">
        <v>24</v>
      </c>
      <c r="I394" s="211"/>
      <c r="J394" s="212">
        <f>ROUND(I394*H394,2)</f>
        <v>0</v>
      </c>
      <c r="K394" s="208" t="s">
        <v>127</v>
      </c>
      <c r="L394" s="46"/>
      <c r="M394" s="213" t="s">
        <v>28</v>
      </c>
      <c r="N394" s="214" t="s">
        <v>44</v>
      </c>
      <c r="O394" s="86"/>
      <c r="P394" s="215">
        <f>O394*H394</f>
        <v>0</v>
      </c>
      <c r="Q394" s="215">
        <v>9.0000000000000006E-05</v>
      </c>
      <c r="R394" s="215">
        <f>Q394*H394</f>
        <v>0.00216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128</v>
      </c>
      <c r="AT394" s="217" t="s">
        <v>123</v>
      </c>
      <c r="AU394" s="217" t="s">
        <v>83</v>
      </c>
      <c r="AY394" s="19" t="s">
        <v>121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81</v>
      </c>
      <c r="BK394" s="218">
        <f>ROUND(I394*H394,2)</f>
        <v>0</v>
      </c>
      <c r="BL394" s="19" t="s">
        <v>128</v>
      </c>
      <c r="BM394" s="217" t="s">
        <v>561</v>
      </c>
    </row>
    <row r="395" s="2" customFormat="1">
      <c r="A395" s="40"/>
      <c r="B395" s="41"/>
      <c r="C395" s="42"/>
      <c r="D395" s="219" t="s">
        <v>130</v>
      </c>
      <c r="E395" s="42"/>
      <c r="F395" s="220" t="s">
        <v>562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130</v>
      </c>
      <c r="AU395" s="19" t="s">
        <v>83</v>
      </c>
    </row>
    <row r="396" s="2" customFormat="1">
      <c r="A396" s="40"/>
      <c r="B396" s="41"/>
      <c r="C396" s="42"/>
      <c r="D396" s="224" t="s">
        <v>132</v>
      </c>
      <c r="E396" s="42"/>
      <c r="F396" s="225" t="s">
        <v>563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132</v>
      </c>
      <c r="AU396" s="19" t="s">
        <v>83</v>
      </c>
    </row>
    <row r="397" s="13" customFormat="1">
      <c r="A397" s="13"/>
      <c r="B397" s="226"/>
      <c r="C397" s="227"/>
      <c r="D397" s="219" t="s">
        <v>134</v>
      </c>
      <c r="E397" s="228" t="s">
        <v>28</v>
      </c>
      <c r="F397" s="229" t="s">
        <v>292</v>
      </c>
      <c r="G397" s="227"/>
      <c r="H397" s="230">
        <v>24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134</v>
      </c>
      <c r="AU397" s="236" t="s">
        <v>83</v>
      </c>
      <c r="AV397" s="13" t="s">
        <v>83</v>
      </c>
      <c r="AW397" s="13" t="s">
        <v>35</v>
      </c>
      <c r="AX397" s="13" t="s">
        <v>73</v>
      </c>
      <c r="AY397" s="236" t="s">
        <v>121</v>
      </c>
    </row>
    <row r="398" s="14" customFormat="1">
      <c r="A398" s="14"/>
      <c r="B398" s="237"/>
      <c r="C398" s="238"/>
      <c r="D398" s="219" t="s">
        <v>134</v>
      </c>
      <c r="E398" s="239" t="s">
        <v>28</v>
      </c>
      <c r="F398" s="240" t="s">
        <v>142</v>
      </c>
      <c r="G398" s="238"/>
      <c r="H398" s="241">
        <v>24</v>
      </c>
      <c r="I398" s="242"/>
      <c r="J398" s="238"/>
      <c r="K398" s="238"/>
      <c r="L398" s="243"/>
      <c r="M398" s="244"/>
      <c r="N398" s="245"/>
      <c r="O398" s="245"/>
      <c r="P398" s="245"/>
      <c r="Q398" s="245"/>
      <c r="R398" s="245"/>
      <c r="S398" s="245"/>
      <c r="T398" s="24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7" t="s">
        <v>134</v>
      </c>
      <c r="AU398" s="247" t="s">
        <v>83</v>
      </c>
      <c r="AV398" s="14" t="s">
        <v>128</v>
      </c>
      <c r="AW398" s="14" t="s">
        <v>35</v>
      </c>
      <c r="AX398" s="14" t="s">
        <v>81</v>
      </c>
      <c r="AY398" s="247" t="s">
        <v>121</v>
      </c>
    </row>
    <row r="399" s="2" customFormat="1" ht="16.5" customHeight="1">
      <c r="A399" s="40"/>
      <c r="B399" s="41"/>
      <c r="C399" s="206" t="s">
        <v>564</v>
      </c>
      <c r="D399" s="206" t="s">
        <v>123</v>
      </c>
      <c r="E399" s="207" t="s">
        <v>565</v>
      </c>
      <c r="F399" s="208" t="s">
        <v>566</v>
      </c>
      <c r="G399" s="209" t="s">
        <v>272</v>
      </c>
      <c r="H399" s="210">
        <v>10</v>
      </c>
      <c r="I399" s="211"/>
      <c r="J399" s="212">
        <f>ROUND(I399*H399,2)</f>
        <v>0</v>
      </c>
      <c r="K399" s="208" t="s">
        <v>28</v>
      </c>
      <c r="L399" s="46"/>
      <c r="M399" s="213" t="s">
        <v>28</v>
      </c>
      <c r="N399" s="214" t="s">
        <v>44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128</v>
      </c>
      <c r="AT399" s="217" t="s">
        <v>123</v>
      </c>
      <c r="AU399" s="217" t="s">
        <v>83</v>
      </c>
      <c r="AY399" s="19" t="s">
        <v>121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81</v>
      </c>
      <c r="BK399" s="218">
        <f>ROUND(I399*H399,2)</f>
        <v>0</v>
      </c>
      <c r="BL399" s="19" t="s">
        <v>128</v>
      </c>
      <c r="BM399" s="217" t="s">
        <v>567</v>
      </c>
    </row>
    <row r="400" s="2" customFormat="1">
      <c r="A400" s="40"/>
      <c r="B400" s="41"/>
      <c r="C400" s="42"/>
      <c r="D400" s="219" t="s">
        <v>130</v>
      </c>
      <c r="E400" s="42"/>
      <c r="F400" s="220" t="s">
        <v>566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130</v>
      </c>
      <c r="AU400" s="19" t="s">
        <v>83</v>
      </c>
    </row>
    <row r="401" s="13" customFormat="1">
      <c r="A401" s="13"/>
      <c r="B401" s="226"/>
      <c r="C401" s="227"/>
      <c r="D401" s="219" t="s">
        <v>134</v>
      </c>
      <c r="E401" s="228" t="s">
        <v>28</v>
      </c>
      <c r="F401" s="229" t="s">
        <v>568</v>
      </c>
      <c r="G401" s="227"/>
      <c r="H401" s="230">
        <v>10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134</v>
      </c>
      <c r="AU401" s="236" t="s">
        <v>83</v>
      </c>
      <c r="AV401" s="13" t="s">
        <v>83</v>
      </c>
      <c r="AW401" s="13" t="s">
        <v>35</v>
      </c>
      <c r="AX401" s="13" t="s">
        <v>81</v>
      </c>
      <c r="AY401" s="236" t="s">
        <v>121</v>
      </c>
    </row>
    <row r="402" s="2" customFormat="1" ht="24.15" customHeight="1">
      <c r="A402" s="40"/>
      <c r="B402" s="41"/>
      <c r="C402" s="206" t="s">
        <v>569</v>
      </c>
      <c r="D402" s="206" t="s">
        <v>123</v>
      </c>
      <c r="E402" s="207" t="s">
        <v>570</v>
      </c>
      <c r="F402" s="208" t="s">
        <v>571</v>
      </c>
      <c r="G402" s="209" t="s">
        <v>272</v>
      </c>
      <c r="H402" s="210">
        <v>13</v>
      </c>
      <c r="I402" s="211"/>
      <c r="J402" s="212">
        <f>ROUND(I402*H402,2)</f>
        <v>0</v>
      </c>
      <c r="K402" s="208" t="s">
        <v>28</v>
      </c>
      <c r="L402" s="46"/>
      <c r="M402" s="213" t="s">
        <v>28</v>
      </c>
      <c r="N402" s="214" t="s">
        <v>44</v>
      </c>
      <c r="O402" s="86"/>
      <c r="P402" s="215">
        <f>O402*H402</f>
        <v>0</v>
      </c>
      <c r="Q402" s="215">
        <v>0</v>
      </c>
      <c r="R402" s="215">
        <f>Q402*H402</f>
        <v>0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128</v>
      </c>
      <c r="AT402" s="217" t="s">
        <v>123</v>
      </c>
      <c r="AU402" s="217" t="s">
        <v>83</v>
      </c>
      <c r="AY402" s="19" t="s">
        <v>121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81</v>
      </c>
      <c r="BK402" s="218">
        <f>ROUND(I402*H402,2)</f>
        <v>0</v>
      </c>
      <c r="BL402" s="19" t="s">
        <v>128</v>
      </c>
      <c r="BM402" s="217" t="s">
        <v>572</v>
      </c>
    </row>
    <row r="403" s="2" customFormat="1">
      <c r="A403" s="40"/>
      <c r="B403" s="41"/>
      <c r="C403" s="42"/>
      <c r="D403" s="219" t="s">
        <v>130</v>
      </c>
      <c r="E403" s="42"/>
      <c r="F403" s="220" t="s">
        <v>571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130</v>
      </c>
      <c r="AU403" s="19" t="s">
        <v>83</v>
      </c>
    </row>
    <row r="404" s="13" customFormat="1">
      <c r="A404" s="13"/>
      <c r="B404" s="226"/>
      <c r="C404" s="227"/>
      <c r="D404" s="219" t="s">
        <v>134</v>
      </c>
      <c r="E404" s="228" t="s">
        <v>28</v>
      </c>
      <c r="F404" s="229" t="s">
        <v>573</v>
      </c>
      <c r="G404" s="227"/>
      <c r="H404" s="230">
        <v>13</v>
      </c>
      <c r="I404" s="231"/>
      <c r="J404" s="227"/>
      <c r="K404" s="227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134</v>
      </c>
      <c r="AU404" s="236" t="s">
        <v>83</v>
      </c>
      <c r="AV404" s="13" t="s">
        <v>83</v>
      </c>
      <c r="AW404" s="13" t="s">
        <v>35</v>
      </c>
      <c r="AX404" s="13" t="s">
        <v>73</v>
      </c>
      <c r="AY404" s="236" t="s">
        <v>121</v>
      </c>
    </row>
    <row r="405" s="12" customFormat="1" ht="22.8" customHeight="1">
      <c r="A405" s="12"/>
      <c r="B405" s="190"/>
      <c r="C405" s="191"/>
      <c r="D405" s="192" t="s">
        <v>72</v>
      </c>
      <c r="E405" s="204" t="s">
        <v>190</v>
      </c>
      <c r="F405" s="204" t="s">
        <v>574</v>
      </c>
      <c r="G405" s="191"/>
      <c r="H405" s="191"/>
      <c r="I405" s="194"/>
      <c r="J405" s="205">
        <f>BK405</f>
        <v>0</v>
      </c>
      <c r="K405" s="191"/>
      <c r="L405" s="196"/>
      <c r="M405" s="197"/>
      <c r="N405" s="198"/>
      <c r="O405" s="198"/>
      <c r="P405" s="199">
        <f>P406+SUM(P407:P527)</f>
        <v>0</v>
      </c>
      <c r="Q405" s="198"/>
      <c r="R405" s="199">
        <f>R406+SUM(R407:R527)</f>
        <v>273.31668890000003</v>
      </c>
      <c r="S405" s="198"/>
      <c r="T405" s="200">
        <f>T406+SUM(T407:T527)</f>
        <v>3249.3959999999997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01" t="s">
        <v>81</v>
      </c>
      <c r="AT405" s="202" t="s">
        <v>72</v>
      </c>
      <c r="AU405" s="202" t="s">
        <v>81</v>
      </c>
      <c r="AY405" s="201" t="s">
        <v>121</v>
      </c>
      <c r="BK405" s="203">
        <f>BK406+SUM(BK407:BK527)</f>
        <v>0</v>
      </c>
    </row>
    <row r="406" s="2" customFormat="1" ht="24.15" customHeight="1">
      <c r="A406" s="40"/>
      <c r="B406" s="41"/>
      <c r="C406" s="206" t="s">
        <v>575</v>
      </c>
      <c r="D406" s="206" t="s">
        <v>123</v>
      </c>
      <c r="E406" s="207" t="s">
        <v>576</v>
      </c>
      <c r="F406" s="208" t="s">
        <v>577</v>
      </c>
      <c r="G406" s="209" t="s">
        <v>272</v>
      </c>
      <c r="H406" s="210">
        <v>7</v>
      </c>
      <c r="I406" s="211"/>
      <c r="J406" s="212">
        <f>ROUND(I406*H406,2)</f>
        <v>0</v>
      </c>
      <c r="K406" s="208" t="s">
        <v>127</v>
      </c>
      <c r="L406" s="46"/>
      <c r="M406" s="213" t="s">
        <v>28</v>
      </c>
      <c r="N406" s="214" t="s">
        <v>44</v>
      </c>
      <c r="O406" s="86"/>
      <c r="P406" s="215">
        <f>O406*H406</f>
        <v>0</v>
      </c>
      <c r="Q406" s="215">
        <v>0.00069999999999999999</v>
      </c>
      <c r="R406" s="215">
        <f>Q406*H406</f>
        <v>0.0048999999999999998</v>
      </c>
      <c r="S406" s="215">
        <v>0</v>
      </c>
      <c r="T406" s="216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7" t="s">
        <v>128</v>
      </c>
      <c r="AT406" s="217" t="s">
        <v>123</v>
      </c>
      <c r="AU406" s="217" t="s">
        <v>83</v>
      </c>
      <c r="AY406" s="19" t="s">
        <v>121</v>
      </c>
      <c r="BE406" s="218">
        <f>IF(N406="základní",J406,0)</f>
        <v>0</v>
      </c>
      <c r="BF406" s="218">
        <f>IF(N406="snížená",J406,0)</f>
        <v>0</v>
      </c>
      <c r="BG406" s="218">
        <f>IF(N406="zákl. přenesená",J406,0)</f>
        <v>0</v>
      </c>
      <c r="BH406" s="218">
        <f>IF(N406="sníž. přenesená",J406,0)</f>
        <v>0</v>
      </c>
      <c r="BI406" s="218">
        <f>IF(N406="nulová",J406,0)</f>
        <v>0</v>
      </c>
      <c r="BJ406" s="19" t="s">
        <v>81</v>
      </c>
      <c r="BK406" s="218">
        <f>ROUND(I406*H406,2)</f>
        <v>0</v>
      </c>
      <c r="BL406" s="19" t="s">
        <v>128</v>
      </c>
      <c r="BM406" s="217" t="s">
        <v>578</v>
      </c>
    </row>
    <row r="407" s="2" customFormat="1">
      <c r="A407" s="40"/>
      <c r="B407" s="41"/>
      <c r="C407" s="42"/>
      <c r="D407" s="219" t="s">
        <v>130</v>
      </c>
      <c r="E407" s="42"/>
      <c r="F407" s="220" t="s">
        <v>579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130</v>
      </c>
      <c r="AU407" s="19" t="s">
        <v>83</v>
      </c>
    </row>
    <row r="408" s="2" customFormat="1">
      <c r="A408" s="40"/>
      <c r="B408" s="41"/>
      <c r="C408" s="42"/>
      <c r="D408" s="224" t="s">
        <v>132</v>
      </c>
      <c r="E408" s="42"/>
      <c r="F408" s="225" t="s">
        <v>580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132</v>
      </c>
      <c r="AU408" s="19" t="s">
        <v>83</v>
      </c>
    </row>
    <row r="409" s="13" customFormat="1">
      <c r="A409" s="13"/>
      <c r="B409" s="226"/>
      <c r="C409" s="227"/>
      <c r="D409" s="219" t="s">
        <v>134</v>
      </c>
      <c r="E409" s="228" t="s">
        <v>28</v>
      </c>
      <c r="F409" s="229" t="s">
        <v>581</v>
      </c>
      <c r="G409" s="227"/>
      <c r="H409" s="230">
        <v>1</v>
      </c>
      <c r="I409" s="231"/>
      <c r="J409" s="227"/>
      <c r="K409" s="227"/>
      <c r="L409" s="232"/>
      <c r="M409" s="233"/>
      <c r="N409" s="234"/>
      <c r="O409" s="234"/>
      <c r="P409" s="234"/>
      <c r="Q409" s="234"/>
      <c r="R409" s="234"/>
      <c r="S409" s="234"/>
      <c r="T409" s="235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6" t="s">
        <v>134</v>
      </c>
      <c r="AU409" s="236" t="s">
        <v>83</v>
      </c>
      <c r="AV409" s="13" t="s">
        <v>83</v>
      </c>
      <c r="AW409" s="13" t="s">
        <v>35</v>
      </c>
      <c r="AX409" s="13" t="s">
        <v>73</v>
      </c>
      <c r="AY409" s="236" t="s">
        <v>121</v>
      </c>
    </row>
    <row r="410" s="13" customFormat="1">
      <c r="A410" s="13"/>
      <c r="B410" s="226"/>
      <c r="C410" s="227"/>
      <c r="D410" s="219" t="s">
        <v>134</v>
      </c>
      <c r="E410" s="228" t="s">
        <v>28</v>
      </c>
      <c r="F410" s="229" t="s">
        <v>582</v>
      </c>
      <c r="G410" s="227"/>
      <c r="H410" s="230">
        <v>6</v>
      </c>
      <c r="I410" s="231"/>
      <c r="J410" s="227"/>
      <c r="K410" s="227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134</v>
      </c>
      <c r="AU410" s="236" t="s">
        <v>83</v>
      </c>
      <c r="AV410" s="13" t="s">
        <v>83</v>
      </c>
      <c r="AW410" s="13" t="s">
        <v>35</v>
      </c>
      <c r="AX410" s="13" t="s">
        <v>73</v>
      </c>
      <c r="AY410" s="236" t="s">
        <v>121</v>
      </c>
    </row>
    <row r="411" s="14" customFormat="1">
      <c r="A411" s="14"/>
      <c r="B411" s="237"/>
      <c r="C411" s="238"/>
      <c r="D411" s="219" t="s">
        <v>134</v>
      </c>
      <c r="E411" s="239" t="s">
        <v>28</v>
      </c>
      <c r="F411" s="240" t="s">
        <v>142</v>
      </c>
      <c r="G411" s="238"/>
      <c r="H411" s="241">
        <v>7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7" t="s">
        <v>134</v>
      </c>
      <c r="AU411" s="247" t="s">
        <v>83</v>
      </c>
      <c r="AV411" s="14" t="s">
        <v>128</v>
      </c>
      <c r="AW411" s="14" t="s">
        <v>35</v>
      </c>
      <c r="AX411" s="14" t="s">
        <v>81</v>
      </c>
      <c r="AY411" s="247" t="s">
        <v>121</v>
      </c>
    </row>
    <row r="412" s="2" customFormat="1" ht="24.15" customHeight="1">
      <c r="A412" s="40"/>
      <c r="B412" s="41"/>
      <c r="C412" s="249" t="s">
        <v>583</v>
      </c>
      <c r="D412" s="249" t="s">
        <v>200</v>
      </c>
      <c r="E412" s="250" t="s">
        <v>584</v>
      </c>
      <c r="F412" s="251" t="s">
        <v>585</v>
      </c>
      <c r="G412" s="252" t="s">
        <v>272</v>
      </c>
      <c r="H412" s="253">
        <v>6</v>
      </c>
      <c r="I412" s="254"/>
      <c r="J412" s="255">
        <f>ROUND(I412*H412,2)</f>
        <v>0</v>
      </c>
      <c r="K412" s="251" t="s">
        <v>127</v>
      </c>
      <c r="L412" s="256"/>
      <c r="M412" s="257" t="s">
        <v>28</v>
      </c>
      <c r="N412" s="258" t="s">
        <v>44</v>
      </c>
      <c r="O412" s="86"/>
      <c r="P412" s="215">
        <f>O412*H412</f>
        <v>0</v>
      </c>
      <c r="Q412" s="215">
        <v>0.010999999999999999</v>
      </c>
      <c r="R412" s="215">
        <f>Q412*H412</f>
        <v>0.066000000000000003</v>
      </c>
      <c r="S412" s="215">
        <v>0</v>
      </c>
      <c r="T412" s="216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7" t="s">
        <v>181</v>
      </c>
      <c r="AT412" s="217" t="s">
        <v>200</v>
      </c>
      <c r="AU412" s="217" t="s">
        <v>83</v>
      </c>
      <c r="AY412" s="19" t="s">
        <v>121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9" t="s">
        <v>81</v>
      </c>
      <c r="BK412" s="218">
        <f>ROUND(I412*H412,2)</f>
        <v>0</v>
      </c>
      <c r="BL412" s="19" t="s">
        <v>128</v>
      </c>
      <c r="BM412" s="217" t="s">
        <v>586</v>
      </c>
    </row>
    <row r="413" s="2" customFormat="1">
      <c r="A413" s="40"/>
      <c r="B413" s="41"/>
      <c r="C413" s="42"/>
      <c r="D413" s="219" t="s">
        <v>130</v>
      </c>
      <c r="E413" s="42"/>
      <c r="F413" s="220" t="s">
        <v>585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130</v>
      </c>
      <c r="AU413" s="19" t="s">
        <v>83</v>
      </c>
    </row>
    <row r="414" s="13" customFormat="1">
      <c r="A414" s="13"/>
      <c r="B414" s="226"/>
      <c r="C414" s="227"/>
      <c r="D414" s="219" t="s">
        <v>134</v>
      </c>
      <c r="E414" s="228" t="s">
        <v>28</v>
      </c>
      <c r="F414" s="229" t="s">
        <v>587</v>
      </c>
      <c r="G414" s="227"/>
      <c r="H414" s="230">
        <v>3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134</v>
      </c>
      <c r="AU414" s="236" t="s">
        <v>83</v>
      </c>
      <c r="AV414" s="13" t="s">
        <v>83</v>
      </c>
      <c r="AW414" s="13" t="s">
        <v>35</v>
      </c>
      <c r="AX414" s="13" t="s">
        <v>73</v>
      </c>
      <c r="AY414" s="236" t="s">
        <v>121</v>
      </c>
    </row>
    <row r="415" s="13" customFormat="1">
      <c r="A415" s="13"/>
      <c r="B415" s="226"/>
      <c r="C415" s="227"/>
      <c r="D415" s="219" t="s">
        <v>134</v>
      </c>
      <c r="E415" s="228" t="s">
        <v>28</v>
      </c>
      <c r="F415" s="229" t="s">
        <v>588</v>
      </c>
      <c r="G415" s="227"/>
      <c r="H415" s="230">
        <v>3</v>
      </c>
      <c r="I415" s="231"/>
      <c r="J415" s="227"/>
      <c r="K415" s="227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134</v>
      </c>
      <c r="AU415" s="236" t="s">
        <v>83</v>
      </c>
      <c r="AV415" s="13" t="s">
        <v>83</v>
      </c>
      <c r="AW415" s="13" t="s">
        <v>35</v>
      </c>
      <c r="AX415" s="13" t="s">
        <v>73</v>
      </c>
      <c r="AY415" s="236" t="s">
        <v>121</v>
      </c>
    </row>
    <row r="416" s="14" customFormat="1">
      <c r="A416" s="14"/>
      <c r="B416" s="237"/>
      <c r="C416" s="238"/>
      <c r="D416" s="219" t="s">
        <v>134</v>
      </c>
      <c r="E416" s="239" t="s">
        <v>28</v>
      </c>
      <c r="F416" s="240" t="s">
        <v>142</v>
      </c>
      <c r="G416" s="238"/>
      <c r="H416" s="241">
        <v>6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134</v>
      </c>
      <c r="AU416" s="247" t="s">
        <v>83</v>
      </c>
      <c r="AV416" s="14" t="s">
        <v>128</v>
      </c>
      <c r="AW416" s="14" t="s">
        <v>35</v>
      </c>
      <c r="AX416" s="14" t="s">
        <v>81</v>
      </c>
      <c r="AY416" s="247" t="s">
        <v>121</v>
      </c>
    </row>
    <row r="417" s="2" customFormat="1" ht="24.15" customHeight="1">
      <c r="A417" s="40"/>
      <c r="B417" s="41"/>
      <c r="C417" s="206" t="s">
        <v>589</v>
      </c>
      <c r="D417" s="206" t="s">
        <v>123</v>
      </c>
      <c r="E417" s="207" t="s">
        <v>590</v>
      </c>
      <c r="F417" s="208" t="s">
        <v>591</v>
      </c>
      <c r="G417" s="209" t="s">
        <v>272</v>
      </c>
      <c r="H417" s="210">
        <v>4</v>
      </c>
      <c r="I417" s="211"/>
      <c r="J417" s="212">
        <f>ROUND(I417*H417,2)</f>
        <v>0</v>
      </c>
      <c r="K417" s="208" t="s">
        <v>127</v>
      </c>
      <c r="L417" s="46"/>
      <c r="M417" s="213" t="s">
        <v>28</v>
      </c>
      <c r="N417" s="214" t="s">
        <v>44</v>
      </c>
      <c r="O417" s="86"/>
      <c r="P417" s="215">
        <f>O417*H417</f>
        <v>0</v>
      </c>
      <c r="Q417" s="215">
        <v>0.11241</v>
      </c>
      <c r="R417" s="215">
        <f>Q417*H417</f>
        <v>0.44963999999999998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128</v>
      </c>
      <c r="AT417" s="217" t="s">
        <v>123</v>
      </c>
      <c r="AU417" s="217" t="s">
        <v>83</v>
      </c>
      <c r="AY417" s="19" t="s">
        <v>121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81</v>
      </c>
      <c r="BK417" s="218">
        <f>ROUND(I417*H417,2)</f>
        <v>0</v>
      </c>
      <c r="BL417" s="19" t="s">
        <v>128</v>
      </c>
      <c r="BM417" s="217" t="s">
        <v>592</v>
      </c>
    </row>
    <row r="418" s="2" customFormat="1">
      <c r="A418" s="40"/>
      <c r="B418" s="41"/>
      <c r="C418" s="42"/>
      <c r="D418" s="219" t="s">
        <v>130</v>
      </c>
      <c r="E418" s="42"/>
      <c r="F418" s="220" t="s">
        <v>593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130</v>
      </c>
      <c r="AU418" s="19" t="s">
        <v>83</v>
      </c>
    </row>
    <row r="419" s="2" customFormat="1">
      <c r="A419" s="40"/>
      <c r="B419" s="41"/>
      <c r="C419" s="42"/>
      <c r="D419" s="224" t="s">
        <v>132</v>
      </c>
      <c r="E419" s="42"/>
      <c r="F419" s="225" t="s">
        <v>594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132</v>
      </c>
      <c r="AU419" s="19" t="s">
        <v>83</v>
      </c>
    </row>
    <row r="420" s="13" customFormat="1">
      <c r="A420" s="13"/>
      <c r="B420" s="226"/>
      <c r="C420" s="227"/>
      <c r="D420" s="219" t="s">
        <v>134</v>
      </c>
      <c r="E420" s="228" t="s">
        <v>28</v>
      </c>
      <c r="F420" s="229" t="s">
        <v>595</v>
      </c>
      <c r="G420" s="227"/>
      <c r="H420" s="230">
        <v>4</v>
      </c>
      <c r="I420" s="231"/>
      <c r="J420" s="227"/>
      <c r="K420" s="227"/>
      <c r="L420" s="232"/>
      <c r="M420" s="233"/>
      <c r="N420" s="234"/>
      <c r="O420" s="234"/>
      <c r="P420" s="234"/>
      <c r="Q420" s="234"/>
      <c r="R420" s="234"/>
      <c r="S420" s="234"/>
      <c r="T420" s="23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6" t="s">
        <v>134</v>
      </c>
      <c r="AU420" s="236" t="s">
        <v>83</v>
      </c>
      <c r="AV420" s="13" t="s">
        <v>83</v>
      </c>
      <c r="AW420" s="13" t="s">
        <v>35</v>
      </c>
      <c r="AX420" s="13" t="s">
        <v>73</v>
      </c>
      <c r="AY420" s="236" t="s">
        <v>121</v>
      </c>
    </row>
    <row r="421" s="14" customFormat="1">
      <c r="A421" s="14"/>
      <c r="B421" s="237"/>
      <c r="C421" s="238"/>
      <c r="D421" s="219" t="s">
        <v>134</v>
      </c>
      <c r="E421" s="239" t="s">
        <v>28</v>
      </c>
      <c r="F421" s="240" t="s">
        <v>142</v>
      </c>
      <c r="G421" s="238"/>
      <c r="H421" s="241">
        <v>4</v>
      </c>
      <c r="I421" s="242"/>
      <c r="J421" s="238"/>
      <c r="K421" s="238"/>
      <c r="L421" s="243"/>
      <c r="M421" s="244"/>
      <c r="N421" s="245"/>
      <c r="O421" s="245"/>
      <c r="P421" s="245"/>
      <c r="Q421" s="245"/>
      <c r="R421" s="245"/>
      <c r="S421" s="245"/>
      <c r="T421" s="24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7" t="s">
        <v>134</v>
      </c>
      <c r="AU421" s="247" t="s">
        <v>83</v>
      </c>
      <c r="AV421" s="14" t="s">
        <v>128</v>
      </c>
      <c r="AW421" s="14" t="s">
        <v>35</v>
      </c>
      <c r="AX421" s="14" t="s">
        <v>81</v>
      </c>
      <c r="AY421" s="247" t="s">
        <v>121</v>
      </c>
    </row>
    <row r="422" s="2" customFormat="1" ht="21.75" customHeight="1">
      <c r="A422" s="40"/>
      <c r="B422" s="41"/>
      <c r="C422" s="249" t="s">
        <v>596</v>
      </c>
      <c r="D422" s="249" t="s">
        <v>200</v>
      </c>
      <c r="E422" s="250" t="s">
        <v>597</v>
      </c>
      <c r="F422" s="251" t="s">
        <v>598</v>
      </c>
      <c r="G422" s="252" t="s">
        <v>272</v>
      </c>
      <c r="H422" s="253">
        <v>4</v>
      </c>
      <c r="I422" s="254"/>
      <c r="J422" s="255">
        <f>ROUND(I422*H422,2)</f>
        <v>0</v>
      </c>
      <c r="K422" s="251" t="s">
        <v>127</v>
      </c>
      <c r="L422" s="256"/>
      <c r="M422" s="257" t="s">
        <v>28</v>
      </c>
      <c r="N422" s="258" t="s">
        <v>44</v>
      </c>
      <c r="O422" s="86"/>
      <c r="P422" s="215">
        <f>O422*H422</f>
        <v>0</v>
      </c>
      <c r="Q422" s="215">
        <v>0.0061000000000000004</v>
      </c>
      <c r="R422" s="215">
        <f>Q422*H422</f>
        <v>0.024400000000000002</v>
      </c>
      <c r="S422" s="215">
        <v>0</v>
      </c>
      <c r="T422" s="216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181</v>
      </c>
      <c r="AT422" s="217" t="s">
        <v>200</v>
      </c>
      <c r="AU422" s="217" t="s">
        <v>83</v>
      </c>
      <c r="AY422" s="19" t="s">
        <v>121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81</v>
      </c>
      <c r="BK422" s="218">
        <f>ROUND(I422*H422,2)</f>
        <v>0</v>
      </c>
      <c r="BL422" s="19" t="s">
        <v>128</v>
      </c>
      <c r="BM422" s="217" t="s">
        <v>599</v>
      </c>
    </row>
    <row r="423" s="2" customFormat="1">
      <c r="A423" s="40"/>
      <c r="B423" s="41"/>
      <c r="C423" s="42"/>
      <c r="D423" s="219" t="s">
        <v>130</v>
      </c>
      <c r="E423" s="42"/>
      <c r="F423" s="220" t="s">
        <v>598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130</v>
      </c>
      <c r="AU423" s="19" t="s">
        <v>83</v>
      </c>
    </row>
    <row r="424" s="13" customFormat="1">
      <c r="A424" s="13"/>
      <c r="B424" s="226"/>
      <c r="C424" s="227"/>
      <c r="D424" s="219" t="s">
        <v>134</v>
      </c>
      <c r="E424" s="228" t="s">
        <v>28</v>
      </c>
      <c r="F424" s="229" t="s">
        <v>128</v>
      </c>
      <c r="G424" s="227"/>
      <c r="H424" s="230">
        <v>4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134</v>
      </c>
      <c r="AU424" s="236" t="s">
        <v>83</v>
      </c>
      <c r="AV424" s="13" t="s">
        <v>83</v>
      </c>
      <c r="AW424" s="13" t="s">
        <v>35</v>
      </c>
      <c r="AX424" s="13" t="s">
        <v>81</v>
      </c>
      <c r="AY424" s="236" t="s">
        <v>121</v>
      </c>
    </row>
    <row r="425" s="2" customFormat="1" ht="24.15" customHeight="1">
      <c r="A425" s="40"/>
      <c r="B425" s="41"/>
      <c r="C425" s="206" t="s">
        <v>600</v>
      </c>
      <c r="D425" s="206" t="s">
        <v>123</v>
      </c>
      <c r="E425" s="207" t="s">
        <v>601</v>
      </c>
      <c r="F425" s="208" t="s">
        <v>602</v>
      </c>
      <c r="G425" s="209" t="s">
        <v>300</v>
      </c>
      <c r="H425" s="210">
        <v>20</v>
      </c>
      <c r="I425" s="211"/>
      <c r="J425" s="212">
        <f>ROUND(I425*H425,2)</f>
        <v>0</v>
      </c>
      <c r="K425" s="208" t="s">
        <v>127</v>
      </c>
      <c r="L425" s="46"/>
      <c r="M425" s="213" t="s">
        <v>28</v>
      </c>
      <c r="N425" s="214" t="s">
        <v>44</v>
      </c>
      <c r="O425" s="86"/>
      <c r="P425" s="215">
        <f>O425*H425</f>
        <v>0</v>
      </c>
      <c r="Q425" s="215">
        <v>0.00010000000000000001</v>
      </c>
      <c r="R425" s="215">
        <f>Q425*H425</f>
        <v>0.002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128</v>
      </c>
      <c r="AT425" s="217" t="s">
        <v>123</v>
      </c>
      <c r="AU425" s="217" t="s">
        <v>83</v>
      </c>
      <c r="AY425" s="19" t="s">
        <v>121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81</v>
      </c>
      <c r="BK425" s="218">
        <f>ROUND(I425*H425,2)</f>
        <v>0</v>
      </c>
      <c r="BL425" s="19" t="s">
        <v>128</v>
      </c>
      <c r="BM425" s="217" t="s">
        <v>603</v>
      </c>
    </row>
    <row r="426" s="2" customFormat="1">
      <c r="A426" s="40"/>
      <c r="B426" s="41"/>
      <c r="C426" s="42"/>
      <c r="D426" s="219" t="s">
        <v>130</v>
      </c>
      <c r="E426" s="42"/>
      <c r="F426" s="220" t="s">
        <v>604</v>
      </c>
      <c r="G426" s="42"/>
      <c r="H426" s="42"/>
      <c r="I426" s="221"/>
      <c r="J426" s="42"/>
      <c r="K426" s="42"/>
      <c r="L426" s="46"/>
      <c r="M426" s="222"/>
      <c r="N426" s="223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130</v>
      </c>
      <c r="AU426" s="19" t="s">
        <v>83</v>
      </c>
    </row>
    <row r="427" s="2" customFormat="1">
      <c r="A427" s="40"/>
      <c r="B427" s="41"/>
      <c r="C427" s="42"/>
      <c r="D427" s="224" t="s">
        <v>132</v>
      </c>
      <c r="E427" s="42"/>
      <c r="F427" s="225" t="s">
        <v>605</v>
      </c>
      <c r="G427" s="42"/>
      <c r="H427" s="42"/>
      <c r="I427" s="221"/>
      <c r="J427" s="42"/>
      <c r="K427" s="42"/>
      <c r="L427" s="46"/>
      <c r="M427" s="222"/>
      <c r="N427" s="223"/>
      <c r="O427" s="86"/>
      <c r="P427" s="86"/>
      <c r="Q427" s="86"/>
      <c r="R427" s="86"/>
      <c r="S427" s="86"/>
      <c r="T427" s="87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T427" s="19" t="s">
        <v>132</v>
      </c>
      <c r="AU427" s="19" t="s">
        <v>83</v>
      </c>
    </row>
    <row r="428" s="13" customFormat="1">
      <c r="A428" s="13"/>
      <c r="B428" s="226"/>
      <c r="C428" s="227"/>
      <c r="D428" s="219" t="s">
        <v>134</v>
      </c>
      <c r="E428" s="228" t="s">
        <v>28</v>
      </c>
      <c r="F428" s="229" t="s">
        <v>606</v>
      </c>
      <c r="G428" s="227"/>
      <c r="H428" s="230">
        <v>20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134</v>
      </c>
      <c r="AU428" s="236" t="s">
        <v>83</v>
      </c>
      <c r="AV428" s="13" t="s">
        <v>83</v>
      </c>
      <c r="AW428" s="13" t="s">
        <v>35</v>
      </c>
      <c r="AX428" s="13" t="s">
        <v>81</v>
      </c>
      <c r="AY428" s="236" t="s">
        <v>121</v>
      </c>
    </row>
    <row r="429" s="2" customFormat="1" ht="24.15" customHeight="1">
      <c r="A429" s="40"/>
      <c r="B429" s="41"/>
      <c r="C429" s="206" t="s">
        <v>607</v>
      </c>
      <c r="D429" s="206" t="s">
        <v>123</v>
      </c>
      <c r="E429" s="207" t="s">
        <v>608</v>
      </c>
      <c r="F429" s="208" t="s">
        <v>609</v>
      </c>
      <c r="G429" s="209" t="s">
        <v>221</v>
      </c>
      <c r="H429" s="210">
        <v>9</v>
      </c>
      <c r="I429" s="211"/>
      <c r="J429" s="212">
        <f>ROUND(I429*H429,2)</f>
        <v>0</v>
      </c>
      <c r="K429" s="208" t="s">
        <v>127</v>
      </c>
      <c r="L429" s="46"/>
      <c r="M429" s="213" t="s">
        <v>28</v>
      </c>
      <c r="N429" s="214" t="s">
        <v>44</v>
      </c>
      <c r="O429" s="86"/>
      <c r="P429" s="215">
        <f>O429*H429</f>
        <v>0</v>
      </c>
      <c r="Q429" s="215">
        <v>0.0011999999999999999</v>
      </c>
      <c r="R429" s="215">
        <f>Q429*H429</f>
        <v>0.010799999999999999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128</v>
      </c>
      <c r="AT429" s="217" t="s">
        <v>123</v>
      </c>
      <c r="AU429" s="217" t="s">
        <v>83</v>
      </c>
      <c r="AY429" s="19" t="s">
        <v>121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81</v>
      </c>
      <c r="BK429" s="218">
        <f>ROUND(I429*H429,2)</f>
        <v>0</v>
      </c>
      <c r="BL429" s="19" t="s">
        <v>128</v>
      </c>
      <c r="BM429" s="217" t="s">
        <v>610</v>
      </c>
    </row>
    <row r="430" s="2" customFormat="1">
      <c r="A430" s="40"/>
      <c r="B430" s="41"/>
      <c r="C430" s="42"/>
      <c r="D430" s="219" t="s">
        <v>130</v>
      </c>
      <c r="E430" s="42"/>
      <c r="F430" s="220" t="s">
        <v>611</v>
      </c>
      <c r="G430" s="42"/>
      <c r="H430" s="42"/>
      <c r="I430" s="221"/>
      <c r="J430" s="42"/>
      <c r="K430" s="42"/>
      <c r="L430" s="46"/>
      <c r="M430" s="222"/>
      <c r="N430" s="223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130</v>
      </c>
      <c r="AU430" s="19" t="s">
        <v>83</v>
      </c>
    </row>
    <row r="431" s="2" customFormat="1">
      <c r="A431" s="40"/>
      <c r="B431" s="41"/>
      <c r="C431" s="42"/>
      <c r="D431" s="224" t="s">
        <v>132</v>
      </c>
      <c r="E431" s="42"/>
      <c r="F431" s="225" t="s">
        <v>612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132</v>
      </c>
      <c r="AU431" s="19" t="s">
        <v>83</v>
      </c>
    </row>
    <row r="432" s="13" customFormat="1">
      <c r="A432" s="13"/>
      <c r="B432" s="226"/>
      <c r="C432" s="227"/>
      <c r="D432" s="219" t="s">
        <v>134</v>
      </c>
      <c r="E432" s="228" t="s">
        <v>28</v>
      </c>
      <c r="F432" s="229" t="s">
        <v>613</v>
      </c>
      <c r="G432" s="227"/>
      <c r="H432" s="230">
        <v>9</v>
      </c>
      <c r="I432" s="231"/>
      <c r="J432" s="227"/>
      <c r="K432" s="227"/>
      <c r="L432" s="232"/>
      <c r="M432" s="233"/>
      <c r="N432" s="234"/>
      <c r="O432" s="234"/>
      <c r="P432" s="234"/>
      <c r="Q432" s="234"/>
      <c r="R432" s="234"/>
      <c r="S432" s="234"/>
      <c r="T432" s="23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6" t="s">
        <v>134</v>
      </c>
      <c r="AU432" s="236" t="s">
        <v>83</v>
      </c>
      <c r="AV432" s="13" t="s">
        <v>83</v>
      </c>
      <c r="AW432" s="13" t="s">
        <v>35</v>
      </c>
      <c r="AX432" s="13" t="s">
        <v>81</v>
      </c>
      <c r="AY432" s="236" t="s">
        <v>121</v>
      </c>
    </row>
    <row r="433" s="2" customFormat="1" ht="16.5" customHeight="1">
      <c r="A433" s="40"/>
      <c r="B433" s="41"/>
      <c r="C433" s="206" t="s">
        <v>614</v>
      </c>
      <c r="D433" s="206" t="s">
        <v>123</v>
      </c>
      <c r="E433" s="207" t="s">
        <v>615</v>
      </c>
      <c r="F433" s="208" t="s">
        <v>616</v>
      </c>
      <c r="G433" s="209" t="s">
        <v>300</v>
      </c>
      <c r="H433" s="210">
        <v>20</v>
      </c>
      <c r="I433" s="211"/>
      <c r="J433" s="212">
        <f>ROUND(I433*H433,2)</f>
        <v>0</v>
      </c>
      <c r="K433" s="208" t="s">
        <v>127</v>
      </c>
      <c r="L433" s="46"/>
      <c r="M433" s="213" t="s">
        <v>28</v>
      </c>
      <c r="N433" s="214" t="s">
        <v>44</v>
      </c>
      <c r="O433" s="86"/>
      <c r="P433" s="215">
        <f>O433*H433</f>
        <v>0</v>
      </c>
      <c r="Q433" s="215">
        <v>0</v>
      </c>
      <c r="R433" s="215">
        <f>Q433*H433</f>
        <v>0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128</v>
      </c>
      <c r="AT433" s="217" t="s">
        <v>123</v>
      </c>
      <c r="AU433" s="217" t="s">
        <v>83</v>
      </c>
      <c r="AY433" s="19" t="s">
        <v>121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81</v>
      </c>
      <c r="BK433" s="218">
        <f>ROUND(I433*H433,2)</f>
        <v>0</v>
      </c>
      <c r="BL433" s="19" t="s">
        <v>128</v>
      </c>
      <c r="BM433" s="217" t="s">
        <v>617</v>
      </c>
    </row>
    <row r="434" s="2" customFormat="1">
      <c r="A434" s="40"/>
      <c r="B434" s="41"/>
      <c r="C434" s="42"/>
      <c r="D434" s="219" t="s">
        <v>130</v>
      </c>
      <c r="E434" s="42"/>
      <c r="F434" s="220" t="s">
        <v>618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130</v>
      </c>
      <c r="AU434" s="19" t="s">
        <v>83</v>
      </c>
    </row>
    <row r="435" s="2" customFormat="1">
      <c r="A435" s="40"/>
      <c r="B435" s="41"/>
      <c r="C435" s="42"/>
      <c r="D435" s="224" t="s">
        <v>132</v>
      </c>
      <c r="E435" s="42"/>
      <c r="F435" s="225" t="s">
        <v>619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132</v>
      </c>
      <c r="AU435" s="19" t="s">
        <v>83</v>
      </c>
    </row>
    <row r="436" s="13" customFormat="1">
      <c r="A436" s="13"/>
      <c r="B436" s="226"/>
      <c r="C436" s="227"/>
      <c r="D436" s="219" t="s">
        <v>134</v>
      </c>
      <c r="E436" s="228" t="s">
        <v>28</v>
      </c>
      <c r="F436" s="229" t="s">
        <v>264</v>
      </c>
      <c r="G436" s="227"/>
      <c r="H436" s="230">
        <v>20</v>
      </c>
      <c r="I436" s="231"/>
      <c r="J436" s="227"/>
      <c r="K436" s="227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134</v>
      </c>
      <c r="AU436" s="236" t="s">
        <v>83</v>
      </c>
      <c r="AV436" s="13" t="s">
        <v>83</v>
      </c>
      <c r="AW436" s="13" t="s">
        <v>35</v>
      </c>
      <c r="AX436" s="13" t="s">
        <v>81</v>
      </c>
      <c r="AY436" s="236" t="s">
        <v>121</v>
      </c>
    </row>
    <row r="437" s="2" customFormat="1" ht="16.5" customHeight="1">
      <c r="A437" s="40"/>
      <c r="B437" s="41"/>
      <c r="C437" s="206" t="s">
        <v>620</v>
      </c>
      <c r="D437" s="206" t="s">
        <v>123</v>
      </c>
      <c r="E437" s="207" t="s">
        <v>621</v>
      </c>
      <c r="F437" s="208" t="s">
        <v>622</v>
      </c>
      <c r="G437" s="209" t="s">
        <v>221</v>
      </c>
      <c r="H437" s="210">
        <v>9</v>
      </c>
      <c r="I437" s="211"/>
      <c r="J437" s="212">
        <f>ROUND(I437*H437,2)</f>
        <v>0</v>
      </c>
      <c r="K437" s="208" t="s">
        <v>127</v>
      </c>
      <c r="L437" s="46"/>
      <c r="M437" s="213" t="s">
        <v>28</v>
      </c>
      <c r="N437" s="214" t="s">
        <v>44</v>
      </c>
      <c r="O437" s="86"/>
      <c r="P437" s="215">
        <f>O437*H437</f>
        <v>0</v>
      </c>
      <c r="Q437" s="215">
        <v>1.0000000000000001E-05</v>
      </c>
      <c r="R437" s="215">
        <f>Q437*H437</f>
        <v>9.0000000000000006E-05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128</v>
      </c>
      <c r="AT437" s="217" t="s">
        <v>123</v>
      </c>
      <c r="AU437" s="217" t="s">
        <v>83</v>
      </c>
      <c r="AY437" s="19" t="s">
        <v>121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81</v>
      </c>
      <c r="BK437" s="218">
        <f>ROUND(I437*H437,2)</f>
        <v>0</v>
      </c>
      <c r="BL437" s="19" t="s">
        <v>128</v>
      </c>
      <c r="BM437" s="217" t="s">
        <v>623</v>
      </c>
    </row>
    <row r="438" s="2" customFormat="1">
      <c r="A438" s="40"/>
      <c r="B438" s="41"/>
      <c r="C438" s="42"/>
      <c r="D438" s="219" t="s">
        <v>130</v>
      </c>
      <c r="E438" s="42"/>
      <c r="F438" s="220" t="s">
        <v>624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130</v>
      </c>
      <c r="AU438" s="19" t="s">
        <v>83</v>
      </c>
    </row>
    <row r="439" s="2" customFormat="1">
      <c r="A439" s="40"/>
      <c r="B439" s="41"/>
      <c r="C439" s="42"/>
      <c r="D439" s="224" t="s">
        <v>132</v>
      </c>
      <c r="E439" s="42"/>
      <c r="F439" s="225" t="s">
        <v>625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132</v>
      </c>
      <c r="AU439" s="19" t="s">
        <v>83</v>
      </c>
    </row>
    <row r="440" s="13" customFormat="1">
      <c r="A440" s="13"/>
      <c r="B440" s="226"/>
      <c r="C440" s="227"/>
      <c r="D440" s="219" t="s">
        <v>134</v>
      </c>
      <c r="E440" s="228" t="s">
        <v>28</v>
      </c>
      <c r="F440" s="229" t="s">
        <v>190</v>
      </c>
      <c r="G440" s="227"/>
      <c r="H440" s="230">
        <v>9</v>
      </c>
      <c r="I440" s="231"/>
      <c r="J440" s="227"/>
      <c r="K440" s="227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134</v>
      </c>
      <c r="AU440" s="236" t="s">
        <v>83</v>
      </c>
      <c r="AV440" s="13" t="s">
        <v>83</v>
      </c>
      <c r="AW440" s="13" t="s">
        <v>35</v>
      </c>
      <c r="AX440" s="13" t="s">
        <v>81</v>
      </c>
      <c r="AY440" s="236" t="s">
        <v>121</v>
      </c>
    </row>
    <row r="441" s="2" customFormat="1" ht="33" customHeight="1">
      <c r="A441" s="40"/>
      <c r="B441" s="41"/>
      <c r="C441" s="206" t="s">
        <v>626</v>
      </c>
      <c r="D441" s="206" t="s">
        <v>123</v>
      </c>
      <c r="E441" s="207" t="s">
        <v>627</v>
      </c>
      <c r="F441" s="208" t="s">
        <v>628</v>
      </c>
      <c r="G441" s="209" t="s">
        <v>300</v>
      </c>
      <c r="H441" s="210">
        <v>436.60000000000002</v>
      </c>
      <c r="I441" s="211"/>
      <c r="J441" s="212">
        <f>ROUND(I441*H441,2)</f>
        <v>0</v>
      </c>
      <c r="K441" s="208" t="s">
        <v>127</v>
      </c>
      <c r="L441" s="46"/>
      <c r="M441" s="213" t="s">
        <v>28</v>
      </c>
      <c r="N441" s="214" t="s">
        <v>44</v>
      </c>
      <c r="O441" s="86"/>
      <c r="P441" s="215">
        <f>O441*H441</f>
        <v>0</v>
      </c>
      <c r="Q441" s="215">
        <v>0.16850000000000001</v>
      </c>
      <c r="R441" s="215">
        <f>Q441*H441</f>
        <v>73.567100000000011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128</v>
      </c>
      <c r="AT441" s="217" t="s">
        <v>123</v>
      </c>
      <c r="AU441" s="217" t="s">
        <v>83</v>
      </c>
      <c r="AY441" s="19" t="s">
        <v>121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81</v>
      </c>
      <c r="BK441" s="218">
        <f>ROUND(I441*H441,2)</f>
        <v>0</v>
      </c>
      <c r="BL441" s="19" t="s">
        <v>128</v>
      </c>
      <c r="BM441" s="217" t="s">
        <v>629</v>
      </c>
    </row>
    <row r="442" s="2" customFormat="1">
      <c r="A442" s="40"/>
      <c r="B442" s="41"/>
      <c r="C442" s="42"/>
      <c r="D442" s="219" t="s">
        <v>130</v>
      </c>
      <c r="E442" s="42"/>
      <c r="F442" s="220" t="s">
        <v>630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130</v>
      </c>
      <c r="AU442" s="19" t="s">
        <v>83</v>
      </c>
    </row>
    <row r="443" s="2" customFormat="1">
      <c r="A443" s="40"/>
      <c r="B443" s="41"/>
      <c r="C443" s="42"/>
      <c r="D443" s="224" t="s">
        <v>132</v>
      </c>
      <c r="E443" s="42"/>
      <c r="F443" s="225" t="s">
        <v>631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132</v>
      </c>
      <c r="AU443" s="19" t="s">
        <v>83</v>
      </c>
    </row>
    <row r="444" s="13" customFormat="1">
      <c r="A444" s="13"/>
      <c r="B444" s="226"/>
      <c r="C444" s="227"/>
      <c r="D444" s="219" t="s">
        <v>134</v>
      </c>
      <c r="E444" s="228" t="s">
        <v>28</v>
      </c>
      <c r="F444" s="229" t="s">
        <v>632</v>
      </c>
      <c r="G444" s="227"/>
      <c r="H444" s="230">
        <v>436.60000000000002</v>
      </c>
      <c r="I444" s="231"/>
      <c r="J444" s="227"/>
      <c r="K444" s="227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134</v>
      </c>
      <c r="AU444" s="236" t="s">
        <v>83</v>
      </c>
      <c r="AV444" s="13" t="s">
        <v>83</v>
      </c>
      <c r="AW444" s="13" t="s">
        <v>35</v>
      </c>
      <c r="AX444" s="13" t="s">
        <v>73</v>
      </c>
      <c r="AY444" s="236" t="s">
        <v>121</v>
      </c>
    </row>
    <row r="445" s="14" customFormat="1">
      <c r="A445" s="14"/>
      <c r="B445" s="237"/>
      <c r="C445" s="238"/>
      <c r="D445" s="219" t="s">
        <v>134</v>
      </c>
      <c r="E445" s="239" t="s">
        <v>28</v>
      </c>
      <c r="F445" s="240" t="s">
        <v>142</v>
      </c>
      <c r="G445" s="238"/>
      <c r="H445" s="241">
        <v>436.60000000000002</v>
      </c>
      <c r="I445" s="242"/>
      <c r="J445" s="238"/>
      <c r="K445" s="238"/>
      <c r="L445" s="243"/>
      <c r="M445" s="244"/>
      <c r="N445" s="245"/>
      <c r="O445" s="245"/>
      <c r="P445" s="245"/>
      <c r="Q445" s="245"/>
      <c r="R445" s="245"/>
      <c r="S445" s="245"/>
      <c r="T445" s="24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7" t="s">
        <v>134</v>
      </c>
      <c r="AU445" s="247" t="s">
        <v>83</v>
      </c>
      <c r="AV445" s="14" t="s">
        <v>128</v>
      </c>
      <c r="AW445" s="14" t="s">
        <v>35</v>
      </c>
      <c r="AX445" s="14" t="s">
        <v>81</v>
      </c>
      <c r="AY445" s="247" t="s">
        <v>121</v>
      </c>
    </row>
    <row r="446" s="2" customFormat="1" ht="16.5" customHeight="1">
      <c r="A446" s="40"/>
      <c r="B446" s="41"/>
      <c r="C446" s="249" t="s">
        <v>633</v>
      </c>
      <c r="D446" s="249" t="s">
        <v>200</v>
      </c>
      <c r="E446" s="250" t="s">
        <v>634</v>
      </c>
      <c r="F446" s="251" t="s">
        <v>635</v>
      </c>
      <c r="G446" s="252" t="s">
        <v>300</v>
      </c>
      <c r="H446" s="253">
        <v>351.89999999999998</v>
      </c>
      <c r="I446" s="254"/>
      <c r="J446" s="255">
        <f>ROUND(I446*H446,2)</f>
        <v>0</v>
      </c>
      <c r="K446" s="251" t="s">
        <v>127</v>
      </c>
      <c r="L446" s="256"/>
      <c r="M446" s="257" t="s">
        <v>28</v>
      </c>
      <c r="N446" s="258" t="s">
        <v>44</v>
      </c>
      <c r="O446" s="86"/>
      <c r="P446" s="215">
        <f>O446*H446</f>
        <v>0</v>
      </c>
      <c r="Q446" s="215">
        <v>0.080000000000000002</v>
      </c>
      <c r="R446" s="215">
        <f>Q446*H446</f>
        <v>28.151999999999997</v>
      </c>
      <c r="S446" s="215">
        <v>0</v>
      </c>
      <c r="T446" s="216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181</v>
      </c>
      <c r="AT446" s="217" t="s">
        <v>200</v>
      </c>
      <c r="AU446" s="217" t="s">
        <v>83</v>
      </c>
      <c r="AY446" s="19" t="s">
        <v>121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81</v>
      </c>
      <c r="BK446" s="218">
        <f>ROUND(I446*H446,2)</f>
        <v>0</v>
      </c>
      <c r="BL446" s="19" t="s">
        <v>128</v>
      </c>
      <c r="BM446" s="217" t="s">
        <v>636</v>
      </c>
    </row>
    <row r="447" s="2" customFormat="1">
      <c r="A447" s="40"/>
      <c r="B447" s="41"/>
      <c r="C447" s="42"/>
      <c r="D447" s="219" t="s">
        <v>130</v>
      </c>
      <c r="E447" s="42"/>
      <c r="F447" s="220" t="s">
        <v>635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130</v>
      </c>
      <c r="AU447" s="19" t="s">
        <v>83</v>
      </c>
    </row>
    <row r="448" s="13" customFormat="1">
      <c r="A448" s="13"/>
      <c r="B448" s="226"/>
      <c r="C448" s="227"/>
      <c r="D448" s="219" t="s">
        <v>134</v>
      </c>
      <c r="E448" s="228" t="s">
        <v>28</v>
      </c>
      <c r="F448" s="229" t="s">
        <v>637</v>
      </c>
      <c r="G448" s="227"/>
      <c r="H448" s="230">
        <v>345</v>
      </c>
      <c r="I448" s="231"/>
      <c r="J448" s="227"/>
      <c r="K448" s="227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134</v>
      </c>
      <c r="AU448" s="236" t="s">
        <v>83</v>
      </c>
      <c r="AV448" s="13" t="s">
        <v>83</v>
      </c>
      <c r="AW448" s="13" t="s">
        <v>35</v>
      </c>
      <c r="AX448" s="13" t="s">
        <v>73</v>
      </c>
      <c r="AY448" s="236" t="s">
        <v>121</v>
      </c>
    </row>
    <row r="449" s="14" customFormat="1">
      <c r="A449" s="14"/>
      <c r="B449" s="237"/>
      <c r="C449" s="238"/>
      <c r="D449" s="219" t="s">
        <v>134</v>
      </c>
      <c r="E449" s="239" t="s">
        <v>28</v>
      </c>
      <c r="F449" s="240" t="s">
        <v>142</v>
      </c>
      <c r="G449" s="238"/>
      <c r="H449" s="241">
        <v>345</v>
      </c>
      <c r="I449" s="242"/>
      <c r="J449" s="238"/>
      <c r="K449" s="238"/>
      <c r="L449" s="243"/>
      <c r="M449" s="244"/>
      <c r="N449" s="245"/>
      <c r="O449" s="245"/>
      <c r="P449" s="245"/>
      <c r="Q449" s="245"/>
      <c r="R449" s="245"/>
      <c r="S449" s="245"/>
      <c r="T449" s="24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7" t="s">
        <v>134</v>
      </c>
      <c r="AU449" s="247" t="s">
        <v>83</v>
      </c>
      <c r="AV449" s="14" t="s">
        <v>128</v>
      </c>
      <c r="AW449" s="14" t="s">
        <v>35</v>
      </c>
      <c r="AX449" s="14" t="s">
        <v>81</v>
      </c>
      <c r="AY449" s="247" t="s">
        <v>121</v>
      </c>
    </row>
    <row r="450" s="13" customFormat="1">
      <c r="A450" s="13"/>
      <c r="B450" s="226"/>
      <c r="C450" s="227"/>
      <c r="D450" s="219" t="s">
        <v>134</v>
      </c>
      <c r="E450" s="227"/>
      <c r="F450" s="229" t="s">
        <v>638</v>
      </c>
      <c r="G450" s="227"/>
      <c r="H450" s="230">
        <v>351.89999999999998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134</v>
      </c>
      <c r="AU450" s="236" t="s">
        <v>83</v>
      </c>
      <c r="AV450" s="13" t="s">
        <v>83</v>
      </c>
      <c r="AW450" s="13" t="s">
        <v>4</v>
      </c>
      <c r="AX450" s="13" t="s">
        <v>81</v>
      </c>
      <c r="AY450" s="236" t="s">
        <v>121</v>
      </c>
    </row>
    <row r="451" s="2" customFormat="1" ht="24.15" customHeight="1">
      <c r="A451" s="40"/>
      <c r="B451" s="41"/>
      <c r="C451" s="249" t="s">
        <v>639</v>
      </c>
      <c r="D451" s="249" t="s">
        <v>200</v>
      </c>
      <c r="E451" s="250" t="s">
        <v>640</v>
      </c>
      <c r="F451" s="251" t="s">
        <v>641</v>
      </c>
      <c r="G451" s="252" t="s">
        <v>300</v>
      </c>
      <c r="H451" s="253">
        <v>52.020000000000003</v>
      </c>
      <c r="I451" s="254"/>
      <c r="J451" s="255">
        <f>ROUND(I451*H451,2)</f>
        <v>0</v>
      </c>
      <c r="K451" s="251" t="s">
        <v>127</v>
      </c>
      <c r="L451" s="256"/>
      <c r="M451" s="257" t="s">
        <v>28</v>
      </c>
      <c r="N451" s="258" t="s">
        <v>44</v>
      </c>
      <c r="O451" s="86"/>
      <c r="P451" s="215">
        <f>O451*H451</f>
        <v>0</v>
      </c>
      <c r="Q451" s="215">
        <v>0.048300000000000003</v>
      </c>
      <c r="R451" s="215">
        <f>Q451*H451</f>
        <v>2.5125660000000001</v>
      </c>
      <c r="S451" s="215">
        <v>0</v>
      </c>
      <c r="T451" s="216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181</v>
      </c>
      <c r="AT451" s="217" t="s">
        <v>200</v>
      </c>
      <c r="AU451" s="217" t="s">
        <v>83</v>
      </c>
      <c r="AY451" s="19" t="s">
        <v>121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81</v>
      </c>
      <c r="BK451" s="218">
        <f>ROUND(I451*H451,2)</f>
        <v>0</v>
      </c>
      <c r="BL451" s="19" t="s">
        <v>128</v>
      </c>
      <c r="BM451" s="217" t="s">
        <v>642</v>
      </c>
    </row>
    <row r="452" s="2" customFormat="1">
      <c r="A452" s="40"/>
      <c r="B452" s="41"/>
      <c r="C452" s="42"/>
      <c r="D452" s="219" t="s">
        <v>130</v>
      </c>
      <c r="E452" s="42"/>
      <c r="F452" s="220" t="s">
        <v>641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130</v>
      </c>
      <c r="AU452" s="19" t="s">
        <v>83</v>
      </c>
    </row>
    <row r="453" s="13" customFormat="1">
      <c r="A453" s="13"/>
      <c r="B453" s="226"/>
      <c r="C453" s="227"/>
      <c r="D453" s="219" t="s">
        <v>134</v>
      </c>
      <c r="E453" s="228" t="s">
        <v>28</v>
      </c>
      <c r="F453" s="229" t="s">
        <v>467</v>
      </c>
      <c r="G453" s="227"/>
      <c r="H453" s="230">
        <v>51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134</v>
      </c>
      <c r="AU453" s="236" t="s">
        <v>83</v>
      </c>
      <c r="AV453" s="13" t="s">
        <v>83</v>
      </c>
      <c r="AW453" s="13" t="s">
        <v>35</v>
      </c>
      <c r="AX453" s="13" t="s">
        <v>73</v>
      </c>
      <c r="AY453" s="236" t="s">
        <v>121</v>
      </c>
    </row>
    <row r="454" s="14" customFormat="1">
      <c r="A454" s="14"/>
      <c r="B454" s="237"/>
      <c r="C454" s="238"/>
      <c r="D454" s="219" t="s">
        <v>134</v>
      </c>
      <c r="E454" s="239" t="s">
        <v>28</v>
      </c>
      <c r="F454" s="240" t="s">
        <v>142</v>
      </c>
      <c r="G454" s="238"/>
      <c r="H454" s="241">
        <v>51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7" t="s">
        <v>134</v>
      </c>
      <c r="AU454" s="247" t="s">
        <v>83</v>
      </c>
      <c r="AV454" s="14" t="s">
        <v>128</v>
      </c>
      <c r="AW454" s="14" t="s">
        <v>35</v>
      </c>
      <c r="AX454" s="14" t="s">
        <v>81</v>
      </c>
      <c r="AY454" s="247" t="s">
        <v>121</v>
      </c>
    </row>
    <row r="455" s="13" customFormat="1">
      <c r="A455" s="13"/>
      <c r="B455" s="226"/>
      <c r="C455" s="227"/>
      <c r="D455" s="219" t="s">
        <v>134</v>
      </c>
      <c r="E455" s="227"/>
      <c r="F455" s="229" t="s">
        <v>643</v>
      </c>
      <c r="G455" s="227"/>
      <c r="H455" s="230">
        <v>52.020000000000003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134</v>
      </c>
      <c r="AU455" s="236" t="s">
        <v>83</v>
      </c>
      <c r="AV455" s="13" t="s">
        <v>83</v>
      </c>
      <c r="AW455" s="13" t="s">
        <v>4</v>
      </c>
      <c r="AX455" s="13" t="s">
        <v>81</v>
      </c>
      <c r="AY455" s="236" t="s">
        <v>121</v>
      </c>
    </row>
    <row r="456" s="2" customFormat="1" ht="24.15" customHeight="1">
      <c r="A456" s="40"/>
      <c r="B456" s="41"/>
      <c r="C456" s="249" t="s">
        <v>644</v>
      </c>
      <c r="D456" s="249" t="s">
        <v>200</v>
      </c>
      <c r="E456" s="250" t="s">
        <v>645</v>
      </c>
      <c r="F456" s="251" t="s">
        <v>646</v>
      </c>
      <c r="G456" s="252" t="s">
        <v>300</v>
      </c>
      <c r="H456" s="253">
        <v>12.24</v>
      </c>
      <c r="I456" s="254"/>
      <c r="J456" s="255">
        <f>ROUND(I456*H456,2)</f>
        <v>0</v>
      </c>
      <c r="K456" s="251" t="s">
        <v>127</v>
      </c>
      <c r="L456" s="256"/>
      <c r="M456" s="257" t="s">
        <v>28</v>
      </c>
      <c r="N456" s="258" t="s">
        <v>44</v>
      </c>
      <c r="O456" s="86"/>
      <c r="P456" s="215">
        <f>O456*H456</f>
        <v>0</v>
      </c>
      <c r="Q456" s="215">
        <v>0.065670000000000006</v>
      </c>
      <c r="R456" s="215">
        <f>Q456*H456</f>
        <v>0.80380080000000009</v>
      </c>
      <c r="S456" s="215">
        <v>0</v>
      </c>
      <c r="T456" s="216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7" t="s">
        <v>181</v>
      </c>
      <c r="AT456" s="217" t="s">
        <v>200</v>
      </c>
      <c r="AU456" s="217" t="s">
        <v>83</v>
      </c>
      <c r="AY456" s="19" t="s">
        <v>121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9" t="s">
        <v>81</v>
      </c>
      <c r="BK456" s="218">
        <f>ROUND(I456*H456,2)</f>
        <v>0</v>
      </c>
      <c r="BL456" s="19" t="s">
        <v>128</v>
      </c>
      <c r="BM456" s="217" t="s">
        <v>647</v>
      </c>
    </row>
    <row r="457" s="2" customFormat="1">
      <c r="A457" s="40"/>
      <c r="B457" s="41"/>
      <c r="C457" s="42"/>
      <c r="D457" s="219" t="s">
        <v>130</v>
      </c>
      <c r="E457" s="42"/>
      <c r="F457" s="220" t="s">
        <v>646</v>
      </c>
      <c r="G457" s="42"/>
      <c r="H457" s="42"/>
      <c r="I457" s="221"/>
      <c r="J457" s="42"/>
      <c r="K457" s="42"/>
      <c r="L457" s="46"/>
      <c r="M457" s="222"/>
      <c r="N457" s="223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130</v>
      </c>
      <c r="AU457" s="19" t="s">
        <v>83</v>
      </c>
    </row>
    <row r="458" s="13" customFormat="1">
      <c r="A458" s="13"/>
      <c r="B458" s="226"/>
      <c r="C458" s="227"/>
      <c r="D458" s="219" t="s">
        <v>134</v>
      </c>
      <c r="E458" s="228" t="s">
        <v>28</v>
      </c>
      <c r="F458" s="229" t="s">
        <v>8</v>
      </c>
      <c r="G458" s="227"/>
      <c r="H458" s="230">
        <v>12</v>
      </c>
      <c r="I458" s="231"/>
      <c r="J458" s="227"/>
      <c r="K458" s="227"/>
      <c r="L458" s="232"/>
      <c r="M458" s="233"/>
      <c r="N458" s="234"/>
      <c r="O458" s="234"/>
      <c r="P458" s="234"/>
      <c r="Q458" s="234"/>
      <c r="R458" s="234"/>
      <c r="S458" s="234"/>
      <c r="T458" s="23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134</v>
      </c>
      <c r="AU458" s="236" t="s">
        <v>83</v>
      </c>
      <c r="AV458" s="13" t="s">
        <v>83</v>
      </c>
      <c r="AW458" s="13" t="s">
        <v>35</v>
      </c>
      <c r="AX458" s="13" t="s">
        <v>81</v>
      </c>
      <c r="AY458" s="236" t="s">
        <v>121</v>
      </c>
    </row>
    <row r="459" s="13" customFormat="1">
      <c r="A459" s="13"/>
      <c r="B459" s="226"/>
      <c r="C459" s="227"/>
      <c r="D459" s="219" t="s">
        <v>134</v>
      </c>
      <c r="E459" s="227"/>
      <c r="F459" s="229" t="s">
        <v>648</v>
      </c>
      <c r="G459" s="227"/>
      <c r="H459" s="230">
        <v>12.24</v>
      </c>
      <c r="I459" s="231"/>
      <c r="J459" s="227"/>
      <c r="K459" s="227"/>
      <c r="L459" s="232"/>
      <c r="M459" s="233"/>
      <c r="N459" s="234"/>
      <c r="O459" s="234"/>
      <c r="P459" s="234"/>
      <c r="Q459" s="234"/>
      <c r="R459" s="234"/>
      <c r="S459" s="234"/>
      <c r="T459" s="23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6" t="s">
        <v>134</v>
      </c>
      <c r="AU459" s="236" t="s">
        <v>83</v>
      </c>
      <c r="AV459" s="13" t="s">
        <v>83</v>
      </c>
      <c r="AW459" s="13" t="s">
        <v>4</v>
      </c>
      <c r="AX459" s="13" t="s">
        <v>81</v>
      </c>
      <c r="AY459" s="236" t="s">
        <v>121</v>
      </c>
    </row>
    <row r="460" s="2" customFormat="1" ht="21.75" customHeight="1">
      <c r="A460" s="40"/>
      <c r="B460" s="41"/>
      <c r="C460" s="249" t="s">
        <v>649</v>
      </c>
      <c r="D460" s="249" t="s">
        <v>200</v>
      </c>
      <c r="E460" s="250" t="s">
        <v>650</v>
      </c>
      <c r="F460" s="251" t="s">
        <v>651</v>
      </c>
      <c r="G460" s="252" t="s">
        <v>300</v>
      </c>
      <c r="H460" s="253">
        <v>29.172000000000001</v>
      </c>
      <c r="I460" s="254"/>
      <c r="J460" s="255">
        <f>ROUND(I460*H460,2)</f>
        <v>0</v>
      </c>
      <c r="K460" s="251" t="s">
        <v>127</v>
      </c>
      <c r="L460" s="256"/>
      <c r="M460" s="257" t="s">
        <v>28</v>
      </c>
      <c r="N460" s="258" t="s">
        <v>44</v>
      </c>
      <c r="O460" s="86"/>
      <c r="P460" s="215">
        <f>O460*H460</f>
        <v>0</v>
      </c>
      <c r="Q460" s="215">
        <v>0.060999999999999999</v>
      </c>
      <c r="R460" s="215">
        <f>Q460*H460</f>
        <v>1.7794920000000001</v>
      </c>
      <c r="S460" s="215">
        <v>0</v>
      </c>
      <c r="T460" s="216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7" t="s">
        <v>181</v>
      </c>
      <c r="AT460" s="217" t="s">
        <v>200</v>
      </c>
      <c r="AU460" s="217" t="s">
        <v>83</v>
      </c>
      <c r="AY460" s="19" t="s">
        <v>121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9" t="s">
        <v>81</v>
      </c>
      <c r="BK460" s="218">
        <f>ROUND(I460*H460,2)</f>
        <v>0</v>
      </c>
      <c r="BL460" s="19" t="s">
        <v>128</v>
      </c>
      <c r="BM460" s="217" t="s">
        <v>652</v>
      </c>
    </row>
    <row r="461" s="2" customFormat="1">
      <c r="A461" s="40"/>
      <c r="B461" s="41"/>
      <c r="C461" s="42"/>
      <c r="D461" s="219" t="s">
        <v>130</v>
      </c>
      <c r="E461" s="42"/>
      <c r="F461" s="220" t="s">
        <v>651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130</v>
      </c>
      <c r="AU461" s="19" t="s">
        <v>83</v>
      </c>
    </row>
    <row r="462" s="13" customFormat="1">
      <c r="A462" s="13"/>
      <c r="B462" s="226"/>
      <c r="C462" s="227"/>
      <c r="D462" s="219" t="s">
        <v>134</v>
      </c>
      <c r="E462" s="228" t="s">
        <v>28</v>
      </c>
      <c r="F462" s="229" t="s">
        <v>653</v>
      </c>
      <c r="G462" s="227"/>
      <c r="H462" s="230">
        <v>1.6000000000000001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134</v>
      </c>
      <c r="AU462" s="236" t="s">
        <v>83</v>
      </c>
      <c r="AV462" s="13" t="s">
        <v>83</v>
      </c>
      <c r="AW462" s="13" t="s">
        <v>35</v>
      </c>
      <c r="AX462" s="13" t="s">
        <v>73</v>
      </c>
      <c r="AY462" s="236" t="s">
        <v>121</v>
      </c>
    </row>
    <row r="463" s="13" customFormat="1">
      <c r="A463" s="13"/>
      <c r="B463" s="226"/>
      <c r="C463" s="227"/>
      <c r="D463" s="219" t="s">
        <v>134</v>
      </c>
      <c r="E463" s="228" t="s">
        <v>28</v>
      </c>
      <c r="F463" s="229" t="s">
        <v>654</v>
      </c>
      <c r="G463" s="227"/>
      <c r="H463" s="230">
        <v>10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134</v>
      </c>
      <c r="AU463" s="236" t="s">
        <v>83</v>
      </c>
      <c r="AV463" s="13" t="s">
        <v>83</v>
      </c>
      <c r="AW463" s="13" t="s">
        <v>35</v>
      </c>
      <c r="AX463" s="13" t="s">
        <v>73</v>
      </c>
      <c r="AY463" s="236" t="s">
        <v>121</v>
      </c>
    </row>
    <row r="464" s="13" customFormat="1">
      <c r="A464" s="13"/>
      <c r="B464" s="226"/>
      <c r="C464" s="227"/>
      <c r="D464" s="219" t="s">
        <v>134</v>
      </c>
      <c r="E464" s="228" t="s">
        <v>28</v>
      </c>
      <c r="F464" s="229" t="s">
        <v>655</v>
      </c>
      <c r="G464" s="227"/>
      <c r="H464" s="230">
        <v>17</v>
      </c>
      <c r="I464" s="231"/>
      <c r="J464" s="227"/>
      <c r="K464" s="227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134</v>
      </c>
      <c r="AU464" s="236" t="s">
        <v>83</v>
      </c>
      <c r="AV464" s="13" t="s">
        <v>83</v>
      </c>
      <c r="AW464" s="13" t="s">
        <v>35</v>
      </c>
      <c r="AX464" s="13" t="s">
        <v>73</v>
      </c>
      <c r="AY464" s="236" t="s">
        <v>121</v>
      </c>
    </row>
    <row r="465" s="14" customFormat="1">
      <c r="A465" s="14"/>
      <c r="B465" s="237"/>
      <c r="C465" s="238"/>
      <c r="D465" s="219" t="s">
        <v>134</v>
      </c>
      <c r="E465" s="239" t="s">
        <v>28</v>
      </c>
      <c r="F465" s="240" t="s">
        <v>142</v>
      </c>
      <c r="G465" s="238"/>
      <c r="H465" s="241">
        <v>28.600000000000001</v>
      </c>
      <c r="I465" s="242"/>
      <c r="J465" s="238"/>
      <c r="K465" s="238"/>
      <c r="L465" s="243"/>
      <c r="M465" s="244"/>
      <c r="N465" s="245"/>
      <c r="O465" s="245"/>
      <c r="P465" s="245"/>
      <c r="Q465" s="245"/>
      <c r="R465" s="245"/>
      <c r="S465" s="245"/>
      <c r="T465" s="24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7" t="s">
        <v>134</v>
      </c>
      <c r="AU465" s="247" t="s">
        <v>83</v>
      </c>
      <c r="AV465" s="14" t="s">
        <v>128</v>
      </c>
      <c r="AW465" s="14" t="s">
        <v>35</v>
      </c>
      <c r="AX465" s="14" t="s">
        <v>81</v>
      </c>
      <c r="AY465" s="247" t="s">
        <v>121</v>
      </c>
    </row>
    <row r="466" s="13" customFormat="1">
      <c r="A466" s="13"/>
      <c r="B466" s="226"/>
      <c r="C466" s="227"/>
      <c r="D466" s="219" t="s">
        <v>134</v>
      </c>
      <c r="E466" s="227"/>
      <c r="F466" s="229" t="s">
        <v>656</v>
      </c>
      <c r="G466" s="227"/>
      <c r="H466" s="230">
        <v>29.172000000000001</v>
      </c>
      <c r="I466" s="231"/>
      <c r="J466" s="227"/>
      <c r="K466" s="227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134</v>
      </c>
      <c r="AU466" s="236" t="s">
        <v>83</v>
      </c>
      <c r="AV466" s="13" t="s">
        <v>83</v>
      </c>
      <c r="AW466" s="13" t="s">
        <v>4</v>
      </c>
      <c r="AX466" s="13" t="s">
        <v>81</v>
      </c>
      <c r="AY466" s="236" t="s">
        <v>121</v>
      </c>
    </row>
    <row r="467" s="2" customFormat="1" ht="33" customHeight="1">
      <c r="A467" s="40"/>
      <c r="B467" s="41"/>
      <c r="C467" s="206" t="s">
        <v>657</v>
      </c>
      <c r="D467" s="206" t="s">
        <v>123</v>
      </c>
      <c r="E467" s="207" t="s">
        <v>658</v>
      </c>
      <c r="F467" s="208" t="s">
        <v>659</v>
      </c>
      <c r="G467" s="209" t="s">
        <v>300</v>
      </c>
      <c r="H467" s="210">
        <v>784</v>
      </c>
      <c r="I467" s="211"/>
      <c r="J467" s="212">
        <f>ROUND(I467*H467,2)</f>
        <v>0</v>
      </c>
      <c r="K467" s="208" t="s">
        <v>127</v>
      </c>
      <c r="L467" s="46"/>
      <c r="M467" s="213" t="s">
        <v>28</v>
      </c>
      <c r="N467" s="214" t="s">
        <v>44</v>
      </c>
      <c r="O467" s="86"/>
      <c r="P467" s="215">
        <f>O467*H467</f>
        <v>0</v>
      </c>
      <c r="Q467" s="215">
        <v>0.14041999999999999</v>
      </c>
      <c r="R467" s="215">
        <f>Q467*H467</f>
        <v>110.08927999999999</v>
      </c>
      <c r="S467" s="215">
        <v>0</v>
      </c>
      <c r="T467" s="216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7" t="s">
        <v>128</v>
      </c>
      <c r="AT467" s="217" t="s">
        <v>123</v>
      </c>
      <c r="AU467" s="217" t="s">
        <v>83</v>
      </c>
      <c r="AY467" s="19" t="s">
        <v>121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9" t="s">
        <v>81</v>
      </c>
      <c r="BK467" s="218">
        <f>ROUND(I467*H467,2)</f>
        <v>0</v>
      </c>
      <c r="BL467" s="19" t="s">
        <v>128</v>
      </c>
      <c r="BM467" s="217" t="s">
        <v>660</v>
      </c>
    </row>
    <row r="468" s="2" customFormat="1">
      <c r="A468" s="40"/>
      <c r="B468" s="41"/>
      <c r="C468" s="42"/>
      <c r="D468" s="219" t="s">
        <v>130</v>
      </c>
      <c r="E468" s="42"/>
      <c r="F468" s="220" t="s">
        <v>661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130</v>
      </c>
      <c r="AU468" s="19" t="s">
        <v>83</v>
      </c>
    </row>
    <row r="469" s="2" customFormat="1">
      <c r="A469" s="40"/>
      <c r="B469" s="41"/>
      <c r="C469" s="42"/>
      <c r="D469" s="224" t="s">
        <v>132</v>
      </c>
      <c r="E469" s="42"/>
      <c r="F469" s="225" t="s">
        <v>662</v>
      </c>
      <c r="G469" s="42"/>
      <c r="H469" s="42"/>
      <c r="I469" s="221"/>
      <c r="J469" s="42"/>
      <c r="K469" s="42"/>
      <c r="L469" s="46"/>
      <c r="M469" s="222"/>
      <c r="N469" s="223"/>
      <c r="O469" s="86"/>
      <c r="P469" s="86"/>
      <c r="Q469" s="86"/>
      <c r="R469" s="86"/>
      <c r="S469" s="86"/>
      <c r="T469" s="87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T469" s="19" t="s">
        <v>132</v>
      </c>
      <c r="AU469" s="19" t="s">
        <v>83</v>
      </c>
    </row>
    <row r="470" s="13" customFormat="1">
      <c r="A470" s="13"/>
      <c r="B470" s="226"/>
      <c r="C470" s="227"/>
      <c r="D470" s="219" t="s">
        <v>134</v>
      </c>
      <c r="E470" s="228" t="s">
        <v>28</v>
      </c>
      <c r="F470" s="229" t="s">
        <v>433</v>
      </c>
      <c r="G470" s="227"/>
      <c r="H470" s="230">
        <v>784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134</v>
      </c>
      <c r="AU470" s="236" t="s">
        <v>83</v>
      </c>
      <c r="AV470" s="13" t="s">
        <v>83</v>
      </c>
      <c r="AW470" s="13" t="s">
        <v>35</v>
      </c>
      <c r="AX470" s="13" t="s">
        <v>73</v>
      </c>
      <c r="AY470" s="236" t="s">
        <v>121</v>
      </c>
    </row>
    <row r="471" s="14" customFormat="1">
      <c r="A471" s="14"/>
      <c r="B471" s="237"/>
      <c r="C471" s="238"/>
      <c r="D471" s="219" t="s">
        <v>134</v>
      </c>
      <c r="E471" s="239" t="s">
        <v>28</v>
      </c>
      <c r="F471" s="240" t="s">
        <v>142</v>
      </c>
      <c r="G471" s="238"/>
      <c r="H471" s="241">
        <v>784</v>
      </c>
      <c r="I471" s="242"/>
      <c r="J471" s="238"/>
      <c r="K471" s="238"/>
      <c r="L471" s="243"/>
      <c r="M471" s="244"/>
      <c r="N471" s="245"/>
      <c r="O471" s="245"/>
      <c r="P471" s="245"/>
      <c r="Q471" s="245"/>
      <c r="R471" s="245"/>
      <c r="S471" s="245"/>
      <c r="T471" s="24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7" t="s">
        <v>134</v>
      </c>
      <c r="AU471" s="247" t="s">
        <v>83</v>
      </c>
      <c r="AV471" s="14" t="s">
        <v>128</v>
      </c>
      <c r="AW471" s="14" t="s">
        <v>35</v>
      </c>
      <c r="AX471" s="14" t="s">
        <v>81</v>
      </c>
      <c r="AY471" s="247" t="s">
        <v>121</v>
      </c>
    </row>
    <row r="472" s="2" customFormat="1" ht="16.5" customHeight="1">
      <c r="A472" s="40"/>
      <c r="B472" s="41"/>
      <c r="C472" s="249" t="s">
        <v>663</v>
      </c>
      <c r="D472" s="249" t="s">
        <v>200</v>
      </c>
      <c r="E472" s="250" t="s">
        <v>664</v>
      </c>
      <c r="F472" s="251" t="s">
        <v>665</v>
      </c>
      <c r="G472" s="252" t="s">
        <v>300</v>
      </c>
      <c r="H472" s="253">
        <v>799.67999999999995</v>
      </c>
      <c r="I472" s="254"/>
      <c r="J472" s="255">
        <f>ROUND(I472*H472,2)</f>
        <v>0</v>
      </c>
      <c r="K472" s="251" t="s">
        <v>127</v>
      </c>
      <c r="L472" s="256"/>
      <c r="M472" s="257" t="s">
        <v>28</v>
      </c>
      <c r="N472" s="258" t="s">
        <v>44</v>
      </c>
      <c r="O472" s="86"/>
      <c r="P472" s="215">
        <f>O472*H472</f>
        <v>0</v>
      </c>
      <c r="Q472" s="215">
        <v>0.056120000000000003</v>
      </c>
      <c r="R472" s="215">
        <f>Q472*H472</f>
        <v>44.878041600000003</v>
      </c>
      <c r="S472" s="215">
        <v>0</v>
      </c>
      <c r="T472" s="216">
        <f>S472*H472</f>
        <v>0</v>
      </c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R472" s="217" t="s">
        <v>181</v>
      </c>
      <c r="AT472" s="217" t="s">
        <v>200</v>
      </c>
      <c r="AU472" s="217" t="s">
        <v>83</v>
      </c>
      <c r="AY472" s="19" t="s">
        <v>121</v>
      </c>
      <c r="BE472" s="218">
        <f>IF(N472="základní",J472,0)</f>
        <v>0</v>
      </c>
      <c r="BF472" s="218">
        <f>IF(N472="snížená",J472,0)</f>
        <v>0</v>
      </c>
      <c r="BG472" s="218">
        <f>IF(N472="zákl. přenesená",J472,0)</f>
        <v>0</v>
      </c>
      <c r="BH472" s="218">
        <f>IF(N472="sníž. přenesená",J472,0)</f>
        <v>0</v>
      </c>
      <c r="BI472" s="218">
        <f>IF(N472="nulová",J472,0)</f>
        <v>0</v>
      </c>
      <c r="BJ472" s="19" t="s">
        <v>81</v>
      </c>
      <c r="BK472" s="218">
        <f>ROUND(I472*H472,2)</f>
        <v>0</v>
      </c>
      <c r="BL472" s="19" t="s">
        <v>128</v>
      </c>
      <c r="BM472" s="217" t="s">
        <v>666</v>
      </c>
    </row>
    <row r="473" s="2" customFormat="1">
      <c r="A473" s="40"/>
      <c r="B473" s="41"/>
      <c r="C473" s="42"/>
      <c r="D473" s="219" t="s">
        <v>130</v>
      </c>
      <c r="E473" s="42"/>
      <c r="F473" s="220" t="s">
        <v>665</v>
      </c>
      <c r="G473" s="42"/>
      <c r="H473" s="42"/>
      <c r="I473" s="221"/>
      <c r="J473" s="42"/>
      <c r="K473" s="42"/>
      <c r="L473" s="46"/>
      <c r="M473" s="222"/>
      <c r="N473" s="223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130</v>
      </c>
      <c r="AU473" s="19" t="s">
        <v>83</v>
      </c>
    </row>
    <row r="474" s="13" customFormat="1">
      <c r="A474" s="13"/>
      <c r="B474" s="226"/>
      <c r="C474" s="227"/>
      <c r="D474" s="219" t="s">
        <v>134</v>
      </c>
      <c r="E474" s="228" t="s">
        <v>28</v>
      </c>
      <c r="F474" s="229" t="s">
        <v>433</v>
      </c>
      <c r="G474" s="227"/>
      <c r="H474" s="230">
        <v>784</v>
      </c>
      <c r="I474" s="231"/>
      <c r="J474" s="227"/>
      <c r="K474" s="227"/>
      <c r="L474" s="232"/>
      <c r="M474" s="233"/>
      <c r="N474" s="234"/>
      <c r="O474" s="234"/>
      <c r="P474" s="234"/>
      <c r="Q474" s="234"/>
      <c r="R474" s="234"/>
      <c r="S474" s="234"/>
      <c r="T474" s="23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6" t="s">
        <v>134</v>
      </c>
      <c r="AU474" s="236" t="s">
        <v>83</v>
      </c>
      <c r="AV474" s="13" t="s">
        <v>83</v>
      </c>
      <c r="AW474" s="13" t="s">
        <v>35</v>
      </c>
      <c r="AX474" s="13" t="s">
        <v>73</v>
      </c>
      <c r="AY474" s="236" t="s">
        <v>121</v>
      </c>
    </row>
    <row r="475" s="14" customFormat="1">
      <c r="A475" s="14"/>
      <c r="B475" s="237"/>
      <c r="C475" s="238"/>
      <c r="D475" s="219" t="s">
        <v>134</v>
      </c>
      <c r="E475" s="239" t="s">
        <v>28</v>
      </c>
      <c r="F475" s="240" t="s">
        <v>142</v>
      </c>
      <c r="G475" s="238"/>
      <c r="H475" s="241">
        <v>784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7" t="s">
        <v>134</v>
      </c>
      <c r="AU475" s="247" t="s">
        <v>83</v>
      </c>
      <c r="AV475" s="14" t="s">
        <v>128</v>
      </c>
      <c r="AW475" s="14" t="s">
        <v>35</v>
      </c>
      <c r="AX475" s="14" t="s">
        <v>81</v>
      </c>
      <c r="AY475" s="247" t="s">
        <v>121</v>
      </c>
    </row>
    <row r="476" s="13" customFormat="1">
      <c r="A476" s="13"/>
      <c r="B476" s="226"/>
      <c r="C476" s="227"/>
      <c r="D476" s="219" t="s">
        <v>134</v>
      </c>
      <c r="E476" s="227"/>
      <c r="F476" s="229" t="s">
        <v>667</v>
      </c>
      <c r="G476" s="227"/>
      <c r="H476" s="230">
        <v>799.67999999999995</v>
      </c>
      <c r="I476" s="231"/>
      <c r="J476" s="227"/>
      <c r="K476" s="227"/>
      <c r="L476" s="232"/>
      <c r="M476" s="233"/>
      <c r="N476" s="234"/>
      <c r="O476" s="234"/>
      <c r="P476" s="234"/>
      <c r="Q476" s="234"/>
      <c r="R476" s="234"/>
      <c r="S476" s="234"/>
      <c r="T476" s="23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6" t="s">
        <v>134</v>
      </c>
      <c r="AU476" s="236" t="s">
        <v>83</v>
      </c>
      <c r="AV476" s="13" t="s">
        <v>83</v>
      </c>
      <c r="AW476" s="13" t="s">
        <v>4</v>
      </c>
      <c r="AX476" s="13" t="s">
        <v>81</v>
      </c>
      <c r="AY476" s="236" t="s">
        <v>121</v>
      </c>
    </row>
    <row r="477" s="2" customFormat="1" ht="24.15" customHeight="1">
      <c r="A477" s="40"/>
      <c r="B477" s="41"/>
      <c r="C477" s="249" t="s">
        <v>668</v>
      </c>
      <c r="D477" s="249" t="s">
        <v>200</v>
      </c>
      <c r="E477" s="250" t="s">
        <v>669</v>
      </c>
      <c r="F477" s="251" t="s">
        <v>670</v>
      </c>
      <c r="G477" s="252" t="s">
        <v>272</v>
      </c>
      <c r="H477" s="253">
        <v>86.307000000000002</v>
      </c>
      <c r="I477" s="254"/>
      <c r="J477" s="255">
        <f>ROUND(I477*H477,2)</f>
        <v>0</v>
      </c>
      <c r="K477" s="251" t="s">
        <v>28</v>
      </c>
      <c r="L477" s="256"/>
      <c r="M477" s="257" t="s">
        <v>28</v>
      </c>
      <c r="N477" s="258" t="s">
        <v>44</v>
      </c>
      <c r="O477" s="86"/>
      <c r="P477" s="215">
        <f>O477*H477</f>
        <v>0</v>
      </c>
      <c r="Q477" s="215">
        <v>0.037999999999999999</v>
      </c>
      <c r="R477" s="215">
        <f>Q477*H477</f>
        <v>3.2796660000000002</v>
      </c>
      <c r="S477" s="215">
        <v>0</v>
      </c>
      <c r="T477" s="216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181</v>
      </c>
      <c r="AT477" s="217" t="s">
        <v>200</v>
      </c>
      <c r="AU477" s="217" t="s">
        <v>83</v>
      </c>
      <c r="AY477" s="19" t="s">
        <v>121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81</v>
      </c>
      <c r="BK477" s="218">
        <f>ROUND(I477*H477,2)</f>
        <v>0</v>
      </c>
      <c r="BL477" s="19" t="s">
        <v>128</v>
      </c>
      <c r="BM477" s="217" t="s">
        <v>671</v>
      </c>
    </row>
    <row r="478" s="2" customFormat="1">
      <c r="A478" s="40"/>
      <c r="B478" s="41"/>
      <c r="C478" s="42"/>
      <c r="D478" s="219" t="s">
        <v>130</v>
      </c>
      <c r="E478" s="42"/>
      <c r="F478" s="220" t="s">
        <v>672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130</v>
      </c>
      <c r="AU478" s="19" t="s">
        <v>83</v>
      </c>
    </row>
    <row r="479" s="13" customFormat="1">
      <c r="A479" s="13"/>
      <c r="B479" s="226"/>
      <c r="C479" s="227"/>
      <c r="D479" s="219" t="s">
        <v>134</v>
      </c>
      <c r="E479" s="228" t="s">
        <v>28</v>
      </c>
      <c r="F479" s="229" t="s">
        <v>673</v>
      </c>
      <c r="G479" s="227"/>
      <c r="H479" s="230">
        <v>84.614999999999995</v>
      </c>
      <c r="I479" s="231"/>
      <c r="J479" s="227"/>
      <c r="K479" s="227"/>
      <c r="L479" s="232"/>
      <c r="M479" s="233"/>
      <c r="N479" s="234"/>
      <c r="O479" s="234"/>
      <c r="P479" s="234"/>
      <c r="Q479" s="234"/>
      <c r="R479" s="234"/>
      <c r="S479" s="234"/>
      <c r="T479" s="23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134</v>
      </c>
      <c r="AU479" s="236" t="s">
        <v>83</v>
      </c>
      <c r="AV479" s="13" t="s">
        <v>83</v>
      </c>
      <c r="AW479" s="13" t="s">
        <v>35</v>
      </c>
      <c r="AX479" s="13" t="s">
        <v>81</v>
      </c>
      <c r="AY479" s="236" t="s">
        <v>121</v>
      </c>
    </row>
    <row r="480" s="13" customFormat="1">
      <c r="A480" s="13"/>
      <c r="B480" s="226"/>
      <c r="C480" s="227"/>
      <c r="D480" s="219" t="s">
        <v>134</v>
      </c>
      <c r="E480" s="227"/>
      <c r="F480" s="229" t="s">
        <v>674</v>
      </c>
      <c r="G480" s="227"/>
      <c r="H480" s="230">
        <v>86.307000000000002</v>
      </c>
      <c r="I480" s="231"/>
      <c r="J480" s="227"/>
      <c r="K480" s="227"/>
      <c r="L480" s="232"/>
      <c r="M480" s="233"/>
      <c r="N480" s="234"/>
      <c r="O480" s="234"/>
      <c r="P480" s="234"/>
      <c r="Q480" s="234"/>
      <c r="R480" s="234"/>
      <c r="S480" s="234"/>
      <c r="T480" s="23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6" t="s">
        <v>134</v>
      </c>
      <c r="AU480" s="236" t="s">
        <v>83</v>
      </c>
      <c r="AV480" s="13" t="s">
        <v>83</v>
      </c>
      <c r="AW480" s="13" t="s">
        <v>4</v>
      </c>
      <c r="AX480" s="13" t="s">
        <v>81</v>
      </c>
      <c r="AY480" s="236" t="s">
        <v>121</v>
      </c>
    </row>
    <row r="481" s="2" customFormat="1" ht="24.15" customHeight="1">
      <c r="A481" s="40"/>
      <c r="B481" s="41"/>
      <c r="C481" s="206" t="s">
        <v>675</v>
      </c>
      <c r="D481" s="206" t="s">
        <v>123</v>
      </c>
      <c r="E481" s="207" t="s">
        <v>676</v>
      </c>
      <c r="F481" s="208" t="s">
        <v>677</v>
      </c>
      <c r="G481" s="209" t="s">
        <v>221</v>
      </c>
      <c r="H481" s="210">
        <v>2984.25</v>
      </c>
      <c r="I481" s="211"/>
      <c r="J481" s="212">
        <f>ROUND(I481*H481,2)</f>
        <v>0</v>
      </c>
      <c r="K481" s="208" t="s">
        <v>127</v>
      </c>
      <c r="L481" s="46"/>
      <c r="M481" s="213" t="s">
        <v>28</v>
      </c>
      <c r="N481" s="214" t="s">
        <v>44</v>
      </c>
      <c r="O481" s="86"/>
      <c r="P481" s="215">
        <f>O481*H481</f>
        <v>0</v>
      </c>
      <c r="Q481" s="215">
        <v>0.00068999999999999997</v>
      </c>
      <c r="R481" s="215">
        <f>Q481*H481</f>
        <v>2.0591325</v>
      </c>
      <c r="S481" s="215">
        <v>0</v>
      </c>
      <c r="T481" s="216">
        <f>S481*H481</f>
        <v>0</v>
      </c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R481" s="217" t="s">
        <v>128</v>
      </c>
      <c r="AT481" s="217" t="s">
        <v>123</v>
      </c>
      <c r="AU481" s="217" t="s">
        <v>83</v>
      </c>
      <c r="AY481" s="19" t="s">
        <v>121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9" t="s">
        <v>81</v>
      </c>
      <c r="BK481" s="218">
        <f>ROUND(I481*H481,2)</f>
        <v>0</v>
      </c>
      <c r="BL481" s="19" t="s">
        <v>128</v>
      </c>
      <c r="BM481" s="217" t="s">
        <v>678</v>
      </c>
    </row>
    <row r="482" s="2" customFormat="1">
      <c r="A482" s="40"/>
      <c r="B482" s="41"/>
      <c r="C482" s="42"/>
      <c r="D482" s="219" t="s">
        <v>130</v>
      </c>
      <c r="E482" s="42"/>
      <c r="F482" s="220" t="s">
        <v>679</v>
      </c>
      <c r="G482" s="42"/>
      <c r="H482" s="42"/>
      <c r="I482" s="221"/>
      <c r="J482" s="42"/>
      <c r="K482" s="42"/>
      <c r="L482" s="46"/>
      <c r="M482" s="222"/>
      <c r="N482" s="223"/>
      <c r="O482" s="86"/>
      <c r="P482" s="86"/>
      <c r="Q482" s="86"/>
      <c r="R482" s="86"/>
      <c r="S482" s="86"/>
      <c r="T482" s="87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T482" s="19" t="s">
        <v>130</v>
      </c>
      <c r="AU482" s="19" t="s">
        <v>83</v>
      </c>
    </row>
    <row r="483" s="2" customFormat="1">
      <c r="A483" s="40"/>
      <c r="B483" s="41"/>
      <c r="C483" s="42"/>
      <c r="D483" s="224" t="s">
        <v>132</v>
      </c>
      <c r="E483" s="42"/>
      <c r="F483" s="225" t="s">
        <v>680</v>
      </c>
      <c r="G483" s="42"/>
      <c r="H483" s="42"/>
      <c r="I483" s="221"/>
      <c r="J483" s="42"/>
      <c r="K483" s="42"/>
      <c r="L483" s="46"/>
      <c r="M483" s="222"/>
      <c r="N483" s="223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132</v>
      </c>
      <c r="AU483" s="19" t="s">
        <v>83</v>
      </c>
    </row>
    <row r="484" s="2" customFormat="1">
      <c r="A484" s="40"/>
      <c r="B484" s="41"/>
      <c r="C484" s="42"/>
      <c r="D484" s="219" t="s">
        <v>171</v>
      </c>
      <c r="E484" s="42"/>
      <c r="F484" s="248" t="s">
        <v>681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171</v>
      </c>
      <c r="AU484" s="19" t="s">
        <v>83</v>
      </c>
    </row>
    <row r="485" s="13" customFormat="1">
      <c r="A485" s="13"/>
      <c r="B485" s="226"/>
      <c r="C485" s="227"/>
      <c r="D485" s="219" t="s">
        <v>134</v>
      </c>
      <c r="E485" s="228" t="s">
        <v>28</v>
      </c>
      <c r="F485" s="229" t="s">
        <v>682</v>
      </c>
      <c r="G485" s="227"/>
      <c r="H485" s="230">
        <v>2984.25</v>
      </c>
      <c r="I485" s="231"/>
      <c r="J485" s="227"/>
      <c r="K485" s="227"/>
      <c r="L485" s="232"/>
      <c r="M485" s="233"/>
      <c r="N485" s="234"/>
      <c r="O485" s="234"/>
      <c r="P485" s="234"/>
      <c r="Q485" s="234"/>
      <c r="R485" s="234"/>
      <c r="S485" s="234"/>
      <c r="T485" s="235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6" t="s">
        <v>134</v>
      </c>
      <c r="AU485" s="236" t="s">
        <v>83</v>
      </c>
      <c r="AV485" s="13" t="s">
        <v>83</v>
      </c>
      <c r="AW485" s="13" t="s">
        <v>35</v>
      </c>
      <c r="AX485" s="13" t="s">
        <v>81</v>
      </c>
      <c r="AY485" s="236" t="s">
        <v>121</v>
      </c>
    </row>
    <row r="486" s="2" customFormat="1" ht="33" customHeight="1">
      <c r="A486" s="40"/>
      <c r="B486" s="41"/>
      <c r="C486" s="206" t="s">
        <v>683</v>
      </c>
      <c r="D486" s="206" t="s">
        <v>123</v>
      </c>
      <c r="E486" s="207" t="s">
        <v>684</v>
      </c>
      <c r="F486" s="208" t="s">
        <v>685</v>
      </c>
      <c r="G486" s="209" t="s">
        <v>300</v>
      </c>
      <c r="H486" s="210">
        <v>18</v>
      </c>
      <c r="I486" s="211"/>
      <c r="J486" s="212">
        <f>ROUND(I486*H486,2)</f>
        <v>0</v>
      </c>
      <c r="K486" s="208" t="s">
        <v>127</v>
      </c>
      <c r="L486" s="46"/>
      <c r="M486" s="213" t="s">
        <v>28</v>
      </c>
      <c r="N486" s="214" t="s">
        <v>44</v>
      </c>
      <c r="O486" s="86"/>
      <c r="P486" s="215">
        <f>O486*H486</f>
        <v>0</v>
      </c>
      <c r="Q486" s="215">
        <v>0.00060999999999999997</v>
      </c>
      <c r="R486" s="215">
        <f>Q486*H486</f>
        <v>0.01098</v>
      </c>
      <c r="S486" s="215">
        <v>0</v>
      </c>
      <c r="T486" s="216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128</v>
      </c>
      <c r="AT486" s="217" t="s">
        <v>123</v>
      </c>
      <c r="AU486" s="217" t="s">
        <v>83</v>
      </c>
      <c r="AY486" s="19" t="s">
        <v>121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81</v>
      </c>
      <c r="BK486" s="218">
        <f>ROUND(I486*H486,2)</f>
        <v>0</v>
      </c>
      <c r="BL486" s="19" t="s">
        <v>128</v>
      </c>
      <c r="BM486" s="217" t="s">
        <v>686</v>
      </c>
    </row>
    <row r="487" s="2" customFormat="1">
      <c r="A487" s="40"/>
      <c r="B487" s="41"/>
      <c r="C487" s="42"/>
      <c r="D487" s="219" t="s">
        <v>130</v>
      </c>
      <c r="E487" s="42"/>
      <c r="F487" s="220" t="s">
        <v>687</v>
      </c>
      <c r="G487" s="42"/>
      <c r="H487" s="42"/>
      <c r="I487" s="221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130</v>
      </c>
      <c r="AU487" s="19" t="s">
        <v>83</v>
      </c>
    </row>
    <row r="488" s="2" customFormat="1">
      <c r="A488" s="40"/>
      <c r="B488" s="41"/>
      <c r="C488" s="42"/>
      <c r="D488" s="224" t="s">
        <v>132</v>
      </c>
      <c r="E488" s="42"/>
      <c r="F488" s="225" t="s">
        <v>688</v>
      </c>
      <c r="G488" s="42"/>
      <c r="H488" s="42"/>
      <c r="I488" s="221"/>
      <c r="J488" s="42"/>
      <c r="K488" s="42"/>
      <c r="L488" s="46"/>
      <c r="M488" s="222"/>
      <c r="N488" s="223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132</v>
      </c>
      <c r="AU488" s="19" t="s">
        <v>83</v>
      </c>
    </row>
    <row r="489" s="13" customFormat="1">
      <c r="A489" s="13"/>
      <c r="B489" s="226"/>
      <c r="C489" s="227"/>
      <c r="D489" s="219" t="s">
        <v>134</v>
      </c>
      <c r="E489" s="228" t="s">
        <v>28</v>
      </c>
      <c r="F489" s="229" t="s">
        <v>251</v>
      </c>
      <c r="G489" s="227"/>
      <c r="H489" s="230">
        <v>18</v>
      </c>
      <c r="I489" s="231"/>
      <c r="J489" s="227"/>
      <c r="K489" s="227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134</v>
      </c>
      <c r="AU489" s="236" t="s">
        <v>83</v>
      </c>
      <c r="AV489" s="13" t="s">
        <v>83</v>
      </c>
      <c r="AW489" s="13" t="s">
        <v>35</v>
      </c>
      <c r="AX489" s="13" t="s">
        <v>73</v>
      </c>
      <c r="AY489" s="236" t="s">
        <v>121</v>
      </c>
    </row>
    <row r="490" s="14" customFormat="1">
      <c r="A490" s="14"/>
      <c r="B490" s="237"/>
      <c r="C490" s="238"/>
      <c r="D490" s="219" t="s">
        <v>134</v>
      </c>
      <c r="E490" s="239" t="s">
        <v>28</v>
      </c>
      <c r="F490" s="240" t="s">
        <v>142</v>
      </c>
      <c r="G490" s="238"/>
      <c r="H490" s="241">
        <v>18</v>
      </c>
      <c r="I490" s="242"/>
      <c r="J490" s="238"/>
      <c r="K490" s="238"/>
      <c r="L490" s="243"/>
      <c r="M490" s="244"/>
      <c r="N490" s="245"/>
      <c r="O490" s="245"/>
      <c r="P490" s="245"/>
      <c r="Q490" s="245"/>
      <c r="R490" s="245"/>
      <c r="S490" s="245"/>
      <c r="T490" s="246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7" t="s">
        <v>134</v>
      </c>
      <c r="AU490" s="247" t="s">
        <v>83</v>
      </c>
      <c r="AV490" s="14" t="s">
        <v>128</v>
      </c>
      <c r="AW490" s="14" t="s">
        <v>35</v>
      </c>
      <c r="AX490" s="14" t="s">
        <v>81</v>
      </c>
      <c r="AY490" s="247" t="s">
        <v>121</v>
      </c>
    </row>
    <row r="491" s="2" customFormat="1" ht="24.15" customHeight="1">
      <c r="A491" s="40"/>
      <c r="B491" s="41"/>
      <c r="C491" s="206" t="s">
        <v>689</v>
      </c>
      <c r="D491" s="206" t="s">
        <v>123</v>
      </c>
      <c r="E491" s="207" t="s">
        <v>690</v>
      </c>
      <c r="F491" s="208" t="s">
        <v>691</v>
      </c>
      <c r="G491" s="209" t="s">
        <v>300</v>
      </c>
      <c r="H491" s="210">
        <v>20</v>
      </c>
      <c r="I491" s="211"/>
      <c r="J491" s="212">
        <f>ROUND(I491*H491,2)</f>
        <v>0</v>
      </c>
      <c r="K491" s="208" t="s">
        <v>127</v>
      </c>
      <c r="L491" s="46"/>
      <c r="M491" s="213" t="s">
        <v>28</v>
      </c>
      <c r="N491" s="214" t="s">
        <v>44</v>
      </c>
      <c r="O491" s="86"/>
      <c r="P491" s="215">
        <f>O491*H491</f>
        <v>0</v>
      </c>
      <c r="Q491" s="215">
        <v>0</v>
      </c>
      <c r="R491" s="215">
        <f>Q491*H491</f>
        <v>0</v>
      </c>
      <c r="S491" s="215">
        <v>0</v>
      </c>
      <c r="T491" s="216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7" t="s">
        <v>128</v>
      </c>
      <c r="AT491" s="217" t="s">
        <v>123</v>
      </c>
      <c r="AU491" s="217" t="s">
        <v>83</v>
      </c>
      <c r="AY491" s="19" t="s">
        <v>121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9" t="s">
        <v>81</v>
      </c>
      <c r="BK491" s="218">
        <f>ROUND(I491*H491,2)</f>
        <v>0</v>
      </c>
      <c r="BL491" s="19" t="s">
        <v>128</v>
      </c>
      <c r="BM491" s="217" t="s">
        <v>692</v>
      </c>
    </row>
    <row r="492" s="2" customFormat="1">
      <c r="A492" s="40"/>
      <c r="B492" s="41"/>
      <c r="C492" s="42"/>
      <c r="D492" s="219" t="s">
        <v>130</v>
      </c>
      <c r="E492" s="42"/>
      <c r="F492" s="220" t="s">
        <v>693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130</v>
      </c>
      <c r="AU492" s="19" t="s">
        <v>83</v>
      </c>
    </row>
    <row r="493" s="2" customFormat="1">
      <c r="A493" s="40"/>
      <c r="B493" s="41"/>
      <c r="C493" s="42"/>
      <c r="D493" s="224" t="s">
        <v>132</v>
      </c>
      <c r="E493" s="42"/>
      <c r="F493" s="225" t="s">
        <v>694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132</v>
      </c>
      <c r="AU493" s="19" t="s">
        <v>83</v>
      </c>
    </row>
    <row r="494" s="13" customFormat="1">
      <c r="A494" s="13"/>
      <c r="B494" s="226"/>
      <c r="C494" s="227"/>
      <c r="D494" s="219" t="s">
        <v>134</v>
      </c>
      <c r="E494" s="228" t="s">
        <v>28</v>
      </c>
      <c r="F494" s="229" t="s">
        <v>264</v>
      </c>
      <c r="G494" s="227"/>
      <c r="H494" s="230">
        <v>20</v>
      </c>
      <c r="I494" s="231"/>
      <c r="J494" s="227"/>
      <c r="K494" s="227"/>
      <c r="L494" s="232"/>
      <c r="M494" s="233"/>
      <c r="N494" s="234"/>
      <c r="O494" s="234"/>
      <c r="P494" s="234"/>
      <c r="Q494" s="234"/>
      <c r="R494" s="234"/>
      <c r="S494" s="234"/>
      <c r="T494" s="23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6" t="s">
        <v>134</v>
      </c>
      <c r="AU494" s="236" t="s">
        <v>83</v>
      </c>
      <c r="AV494" s="13" t="s">
        <v>83</v>
      </c>
      <c r="AW494" s="13" t="s">
        <v>35</v>
      </c>
      <c r="AX494" s="13" t="s">
        <v>81</v>
      </c>
      <c r="AY494" s="236" t="s">
        <v>121</v>
      </c>
    </row>
    <row r="495" s="2" customFormat="1" ht="33" customHeight="1">
      <c r="A495" s="40"/>
      <c r="B495" s="41"/>
      <c r="C495" s="206" t="s">
        <v>695</v>
      </c>
      <c r="D495" s="206" t="s">
        <v>123</v>
      </c>
      <c r="E495" s="207" t="s">
        <v>696</v>
      </c>
      <c r="F495" s="208" t="s">
        <v>697</v>
      </c>
      <c r="G495" s="209" t="s">
        <v>300</v>
      </c>
      <c r="H495" s="210">
        <v>13</v>
      </c>
      <c r="I495" s="211"/>
      <c r="J495" s="212">
        <f>ROUND(I495*H495,2)</f>
        <v>0</v>
      </c>
      <c r="K495" s="208" t="s">
        <v>127</v>
      </c>
      <c r="L495" s="46"/>
      <c r="M495" s="213" t="s">
        <v>28</v>
      </c>
      <c r="N495" s="214" t="s">
        <v>44</v>
      </c>
      <c r="O495" s="86"/>
      <c r="P495" s="215">
        <f>O495*H495</f>
        <v>0</v>
      </c>
      <c r="Q495" s="215">
        <v>0.2157</v>
      </c>
      <c r="R495" s="215">
        <f>Q495*H495</f>
        <v>2.8041</v>
      </c>
      <c r="S495" s="215">
        <v>0</v>
      </c>
      <c r="T495" s="216">
        <f>S495*H495</f>
        <v>0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7" t="s">
        <v>128</v>
      </c>
      <c r="AT495" s="217" t="s">
        <v>123</v>
      </c>
      <c r="AU495" s="217" t="s">
        <v>83</v>
      </c>
      <c r="AY495" s="19" t="s">
        <v>121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9" t="s">
        <v>81</v>
      </c>
      <c r="BK495" s="218">
        <f>ROUND(I495*H495,2)</f>
        <v>0</v>
      </c>
      <c r="BL495" s="19" t="s">
        <v>128</v>
      </c>
      <c r="BM495" s="217" t="s">
        <v>698</v>
      </c>
    </row>
    <row r="496" s="2" customFormat="1">
      <c r="A496" s="40"/>
      <c r="B496" s="41"/>
      <c r="C496" s="42"/>
      <c r="D496" s="219" t="s">
        <v>130</v>
      </c>
      <c r="E496" s="42"/>
      <c r="F496" s="220" t="s">
        <v>699</v>
      </c>
      <c r="G496" s="42"/>
      <c r="H496" s="42"/>
      <c r="I496" s="221"/>
      <c r="J496" s="42"/>
      <c r="K496" s="42"/>
      <c r="L496" s="46"/>
      <c r="M496" s="222"/>
      <c r="N496" s="223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130</v>
      </c>
      <c r="AU496" s="19" t="s">
        <v>83</v>
      </c>
    </row>
    <row r="497" s="2" customFormat="1">
      <c r="A497" s="40"/>
      <c r="B497" s="41"/>
      <c r="C497" s="42"/>
      <c r="D497" s="224" t="s">
        <v>132</v>
      </c>
      <c r="E497" s="42"/>
      <c r="F497" s="225" t="s">
        <v>700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132</v>
      </c>
      <c r="AU497" s="19" t="s">
        <v>83</v>
      </c>
    </row>
    <row r="498" s="13" customFormat="1">
      <c r="A498" s="13"/>
      <c r="B498" s="226"/>
      <c r="C498" s="227"/>
      <c r="D498" s="219" t="s">
        <v>134</v>
      </c>
      <c r="E498" s="228" t="s">
        <v>28</v>
      </c>
      <c r="F498" s="229" t="s">
        <v>218</v>
      </c>
      <c r="G498" s="227"/>
      <c r="H498" s="230">
        <v>13</v>
      </c>
      <c r="I498" s="231"/>
      <c r="J498" s="227"/>
      <c r="K498" s="227"/>
      <c r="L498" s="232"/>
      <c r="M498" s="233"/>
      <c r="N498" s="234"/>
      <c r="O498" s="234"/>
      <c r="P498" s="234"/>
      <c r="Q498" s="234"/>
      <c r="R498" s="234"/>
      <c r="S498" s="234"/>
      <c r="T498" s="23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6" t="s">
        <v>134</v>
      </c>
      <c r="AU498" s="236" t="s">
        <v>83</v>
      </c>
      <c r="AV498" s="13" t="s">
        <v>83</v>
      </c>
      <c r="AW498" s="13" t="s">
        <v>35</v>
      </c>
      <c r="AX498" s="13" t="s">
        <v>81</v>
      </c>
      <c r="AY498" s="236" t="s">
        <v>121</v>
      </c>
    </row>
    <row r="499" s="2" customFormat="1" ht="24.15" customHeight="1">
      <c r="A499" s="40"/>
      <c r="B499" s="41"/>
      <c r="C499" s="249" t="s">
        <v>701</v>
      </c>
      <c r="D499" s="249" t="s">
        <v>200</v>
      </c>
      <c r="E499" s="250" t="s">
        <v>702</v>
      </c>
      <c r="F499" s="251" t="s">
        <v>703</v>
      </c>
      <c r="G499" s="252" t="s">
        <v>300</v>
      </c>
      <c r="H499" s="253">
        <v>13.26</v>
      </c>
      <c r="I499" s="254"/>
      <c r="J499" s="255">
        <f>ROUND(I499*H499,2)</f>
        <v>0</v>
      </c>
      <c r="K499" s="251" t="s">
        <v>127</v>
      </c>
      <c r="L499" s="256"/>
      <c r="M499" s="257" t="s">
        <v>28</v>
      </c>
      <c r="N499" s="258" t="s">
        <v>44</v>
      </c>
      <c r="O499" s="86"/>
      <c r="P499" s="215">
        <f>O499*H499</f>
        <v>0</v>
      </c>
      <c r="Q499" s="215">
        <v>0.113</v>
      </c>
      <c r="R499" s="215">
        <f>Q499*H499</f>
        <v>1.4983800000000001</v>
      </c>
      <c r="S499" s="215">
        <v>0</v>
      </c>
      <c r="T499" s="216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7" t="s">
        <v>181</v>
      </c>
      <c r="AT499" s="217" t="s">
        <v>200</v>
      </c>
      <c r="AU499" s="217" t="s">
        <v>83</v>
      </c>
      <c r="AY499" s="19" t="s">
        <v>121</v>
      </c>
      <c r="BE499" s="218">
        <f>IF(N499="základní",J499,0)</f>
        <v>0</v>
      </c>
      <c r="BF499" s="218">
        <f>IF(N499="snížená",J499,0)</f>
        <v>0</v>
      </c>
      <c r="BG499" s="218">
        <f>IF(N499="zákl. přenesená",J499,0)</f>
        <v>0</v>
      </c>
      <c r="BH499" s="218">
        <f>IF(N499="sníž. přenesená",J499,0)</f>
        <v>0</v>
      </c>
      <c r="BI499" s="218">
        <f>IF(N499="nulová",J499,0)</f>
        <v>0</v>
      </c>
      <c r="BJ499" s="19" t="s">
        <v>81</v>
      </c>
      <c r="BK499" s="218">
        <f>ROUND(I499*H499,2)</f>
        <v>0</v>
      </c>
      <c r="BL499" s="19" t="s">
        <v>128</v>
      </c>
      <c r="BM499" s="217" t="s">
        <v>704</v>
      </c>
    </row>
    <row r="500" s="2" customFormat="1">
      <c r="A500" s="40"/>
      <c r="B500" s="41"/>
      <c r="C500" s="42"/>
      <c r="D500" s="219" t="s">
        <v>130</v>
      </c>
      <c r="E500" s="42"/>
      <c r="F500" s="220" t="s">
        <v>703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130</v>
      </c>
      <c r="AU500" s="19" t="s">
        <v>83</v>
      </c>
    </row>
    <row r="501" s="13" customFormat="1">
      <c r="A501" s="13"/>
      <c r="B501" s="226"/>
      <c r="C501" s="227"/>
      <c r="D501" s="219" t="s">
        <v>134</v>
      </c>
      <c r="E501" s="228" t="s">
        <v>28</v>
      </c>
      <c r="F501" s="229" t="s">
        <v>218</v>
      </c>
      <c r="G501" s="227"/>
      <c r="H501" s="230">
        <v>13</v>
      </c>
      <c r="I501" s="231"/>
      <c r="J501" s="227"/>
      <c r="K501" s="227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134</v>
      </c>
      <c r="AU501" s="236" t="s">
        <v>83</v>
      </c>
      <c r="AV501" s="13" t="s">
        <v>83</v>
      </c>
      <c r="AW501" s="13" t="s">
        <v>35</v>
      </c>
      <c r="AX501" s="13" t="s">
        <v>81</v>
      </c>
      <c r="AY501" s="236" t="s">
        <v>121</v>
      </c>
    </row>
    <row r="502" s="13" customFormat="1">
      <c r="A502" s="13"/>
      <c r="B502" s="226"/>
      <c r="C502" s="227"/>
      <c r="D502" s="219" t="s">
        <v>134</v>
      </c>
      <c r="E502" s="227"/>
      <c r="F502" s="229" t="s">
        <v>705</v>
      </c>
      <c r="G502" s="227"/>
      <c r="H502" s="230">
        <v>13.26</v>
      </c>
      <c r="I502" s="231"/>
      <c r="J502" s="227"/>
      <c r="K502" s="227"/>
      <c r="L502" s="232"/>
      <c r="M502" s="233"/>
      <c r="N502" s="234"/>
      <c r="O502" s="234"/>
      <c r="P502" s="234"/>
      <c r="Q502" s="234"/>
      <c r="R502" s="234"/>
      <c r="S502" s="234"/>
      <c r="T502" s="23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6" t="s">
        <v>134</v>
      </c>
      <c r="AU502" s="236" t="s">
        <v>83</v>
      </c>
      <c r="AV502" s="13" t="s">
        <v>83</v>
      </c>
      <c r="AW502" s="13" t="s">
        <v>4</v>
      </c>
      <c r="AX502" s="13" t="s">
        <v>81</v>
      </c>
      <c r="AY502" s="236" t="s">
        <v>121</v>
      </c>
    </row>
    <row r="503" s="2" customFormat="1" ht="24.15" customHeight="1">
      <c r="A503" s="40"/>
      <c r="B503" s="41"/>
      <c r="C503" s="206" t="s">
        <v>706</v>
      </c>
      <c r="D503" s="206" t="s">
        <v>123</v>
      </c>
      <c r="E503" s="207" t="s">
        <v>707</v>
      </c>
      <c r="F503" s="208" t="s">
        <v>708</v>
      </c>
      <c r="G503" s="209" t="s">
        <v>272</v>
      </c>
      <c r="H503" s="210">
        <v>3</v>
      </c>
      <c r="I503" s="211"/>
      <c r="J503" s="212">
        <f>ROUND(I503*H503,2)</f>
        <v>0</v>
      </c>
      <c r="K503" s="208" t="s">
        <v>127</v>
      </c>
      <c r="L503" s="46"/>
      <c r="M503" s="213" t="s">
        <v>28</v>
      </c>
      <c r="N503" s="214" t="s">
        <v>44</v>
      </c>
      <c r="O503" s="86"/>
      <c r="P503" s="215">
        <f>O503*H503</f>
        <v>0</v>
      </c>
      <c r="Q503" s="215">
        <v>0.0072899999999999996</v>
      </c>
      <c r="R503" s="215">
        <f>Q503*H503</f>
        <v>0.021870000000000001</v>
      </c>
      <c r="S503" s="215">
        <v>0</v>
      </c>
      <c r="T503" s="216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7" t="s">
        <v>128</v>
      </c>
      <c r="AT503" s="217" t="s">
        <v>123</v>
      </c>
      <c r="AU503" s="217" t="s">
        <v>83</v>
      </c>
      <c r="AY503" s="19" t="s">
        <v>121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9" t="s">
        <v>81</v>
      </c>
      <c r="BK503" s="218">
        <f>ROUND(I503*H503,2)</f>
        <v>0</v>
      </c>
      <c r="BL503" s="19" t="s">
        <v>128</v>
      </c>
      <c r="BM503" s="217" t="s">
        <v>709</v>
      </c>
    </row>
    <row r="504" s="2" customFormat="1">
      <c r="A504" s="40"/>
      <c r="B504" s="41"/>
      <c r="C504" s="42"/>
      <c r="D504" s="219" t="s">
        <v>130</v>
      </c>
      <c r="E504" s="42"/>
      <c r="F504" s="220" t="s">
        <v>710</v>
      </c>
      <c r="G504" s="42"/>
      <c r="H504" s="42"/>
      <c r="I504" s="221"/>
      <c r="J504" s="42"/>
      <c r="K504" s="42"/>
      <c r="L504" s="46"/>
      <c r="M504" s="222"/>
      <c r="N504" s="223"/>
      <c r="O504" s="86"/>
      <c r="P504" s="86"/>
      <c r="Q504" s="86"/>
      <c r="R504" s="86"/>
      <c r="S504" s="86"/>
      <c r="T504" s="87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T504" s="19" t="s">
        <v>130</v>
      </c>
      <c r="AU504" s="19" t="s">
        <v>83</v>
      </c>
    </row>
    <row r="505" s="2" customFormat="1">
      <c r="A505" s="40"/>
      <c r="B505" s="41"/>
      <c r="C505" s="42"/>
      <c r="D505" s="224" t="s">
        <v>132</v>
      </c>
      <c r="E505" s="42"/>
      <c r="F505" s="225" t="s">
        <v>711</v>
      </c>
      <c r="G505" s="42"/>
      <c r="H505" s="42"/>
      <c r="I505" s="221"/>
      <c r="J505" s="42"/>
      <c r="K505" s="42"/>
      <c r="L505" s="46"/>
      <c r="M505" s="222"/>
      <c r="N505" s="223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132</v>
      </c>
      <c r="AU505" s="19" t="s">
        <v>83</v>
      </c>
    </row>
    <row r="506" s="13" customFormat="1">
      <c r="A506" s="13"/>
      <c r="B506" s="226"/>
      <c r="C506" s="227"/>
      <c r="D506" s="219" t="s">
        <v>134</v>
      </c>
      <c r="E506" s="228" t="s">
        <v>28</v>
      </c>
      <c r="F506" s="229" t="s">
        <v>143</v>
      </c>
      <c r="G506" s="227"/>
      <c r="H506" s="230">
        <v>3</v>
      </c>
      <c r="I506" s="231"/>
      <c r="J506" s="227"/>
      <c r="K506" s="227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134</v>
      </c>
      <c r="AU506" s="236" t="s">
        <v>83</v>
      </c>
      <c r="AV506" s="13" t="s">
        <v>83</v>
      </c>
      <c r="AW506" s="13" t="s">
        <v>35</v>
      </c>
      <c r="AX506" s="13" t="s">
        <v>81</v>
      </c>
      <c r="AY506" s="236" t="s">
        <v>121</v>
      </c>
    </row>
    <row r="507" s="2" customFormat="1" ht="24.15" customHeight="1">
      <c r="A507" s="40"/>
      <c r="B507" s="41"/>
      <c r="C507" s="249" t="s">
        <v>712</v>
      </c>
      <c r="D507" s="249" t="s">
        <v>200</v>
      </c>
      <c r="E507" s="250" t="s">
        <v>713</v>
      </c>
      <c r="F507" s="251" t="s">
        <v>714</v>
      </c>
      <c r="G507" s="252" t="s">
        <v>272</v>
      </c>
      <c r="H507" s="253">
        <v>3</v>
      </c>
      <c r="I507" s="254"/>
      <c r="J507" s="255">
        <f>ROUND(I507*H507,2)</f>
        <v>0</v>
      </c>
      <c r="K507" s="251" t="s">
        <v>127</v>
      </c>
      <c r="L507" s="256"/>
      <c r="M507" s="257" t="s">
        <v>28</v>
      </c>
      <c r="N507" s="258" t="s">
        <v>44</v>
      </c>
      <c r="O507" s="86"/>
      <c r="P507" s="215">
        <f>O507*H507</f>
        <v>0</v>
      </c>
      <c r="Q507" s="215">
        <v>0.014999999999999999</v>
      </c>
      <c r="R507" s="215">
        <f>Q507*H507</f>
        <v>0.044999999999999998</v>
      </c>
      <c r="S507" s="215">
        <v>0</v>
      </c>
      <c r="T507" s="216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7" t="s">
        <v>181</v>
      </c>
      <c r="AT507" s="217" t="s">
        <v>200</v>
      </c>
      <c r="AU507" s="217" t="s">
        <v>83</v>
      </c>
      <c r="AY507" s="19" t="s">
        <v>121</v>
      </c>
      <c r="BE507" s="218">
        <f>IF(N507="základní",J507,0)</f>
        <v>0</v>
      </c>
      <c r="BF507" s="218">
        <f>IF(N507="snížená",J507,0)</f>
        <v>0</v>
      </c>
      <c r="BG507" s="218">
        <f>IF(N507="zákl. přenesená",J507,0)</f>
        <v>0</v>
      </c>
      <c r="BH507" s="218">
        <f>IF(N507="sníž. přenesená",J507,0)</f>
        <v>0</v>
      </c>
      <c r="BI507" s="218">
        <f>IF(N507="nulová",J507,0)</f>
        <v>0</v>
      </c>
      <c r="BJ507" s="19" t="s">
        <v>81</v>
      </c>
      <c r="BK507" s="218">
        <f>ROUND(I507*H507,2)</f>
        <v>0</v>
      </c>
      <c r="BL507" s="19" t="s">
        <v>128</v>
      </c>
      <c r="BM507" s="217" t="s">
        <v>715</v>
      </c>
    </row>
    <row r="508" s="2" customFormat="1">
      <c r="A508" s="40"/>
      <c r="B508" s="41"/>
      <c r="C508" s="42"/>
      <c r="D508" s="219" t="s">
        <v>130</v>
      </c>
      <c r="E508" s="42"/>
      <c r="F508" s="220" t="s">
        <v>714</v>
      </c>
      <c r="G508" s="42"/>
      <c r="H508" s="42"/>
      <c r="I508" s="221"/>
      <c r="J508" s="42"/>
      <c r="K508" s="42"/>
      <c r="L508" s="46"/>
      <c r="M508" s="222"/>
      <c r="N508" s="223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130</v>
      </c>
      <c r="AU508" s="19" t="s">
        <v>83</v>
      </c>
    </row>
    <row r="509" s="13" customFormat="1">
      <c r="A509" s="13"/>
      <c r="B509" s="226"/>
      <c r="C509" s="227"/>
      <c r="D509" s="219" t="s">
        <v>134</v>
      </c>
      <c r="E509" s="228" t="s">
        <v>28</v>
      </c>
      <c r="F509" s="229" t="s">
        <v>143</v>
      </c>
      <c r="G509" s="227"/>
      <c r="H509" s="230">
        <v>3</v>
      </c>
      <c r="I509" s="231"/>
      <c r="J509" s="227"/>
      <c r="K509" s="227"/>
      <c r="L509" s="232"/>
      <c r="M509" s="233"/>
      <c r="N509" s="234"/>
      <c r="O509" s="234"/>
      <c r="P509" s="234"/>
      <c r="Q509" s="234"/>
      <c r="R509" s="234"/>
      <c r="S509" s="234"/>
      <c r="T509" s="23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6" t="s">
        <v>134</v>
      </c>
      <c r="AU509" s="236" t="s">
        <v>83</v>
      </c>
      <c r="AV509" s="13" t="s">
        <v>83</v>
      </c>
      <c r="AW509" s="13" t="s">
        <v>35</v>
      </c>
      <c r="AX509" s="13" t="s">
        <v>81</v>
      </c>
      <c r="AY509" s="236" t="s">
        <v>121</v>
      </c>
    </row>
    <row r="510" s="2" customFormat="1" ht="24.15" customHeight="1">
      <c r="A510" s="40"/>
      <c r="B510" s="41"/>
      <c r="C510" s="206" t="s">
        <v>716</v>
      </c>
      <c r="D510" s="206" t="s">
        <v>123</v>
      </c>
      <c r="E510" s="207" t="s">
        <v>717</v>
      </c>
      <c r="F510" s="208" t="s">
        <v>718</v>
      </c>
      <c r="G510" s="209" t="s">
        <v>272</v>
      </c>
      <c r="H510" s="210">
        <v>3</v>
      </c>
      <c r="I510" s="211"/>
      <c r="J510" s="212">
        <f>ROUND(I510*H510,2)</f>
        <v>0</v>
      </c>
      <c r="K510" s="208" t="s">
        <v>127</v>
      </c>
      <c r="L510" s="46"/>
      <c r="M510" s="213" t="s">
        <v>28</v>
      </c>
      <c r="N510" s="214" t="s">
        <v>44</v>
      </c>
      <c r="O510" s="86"/>
      <c r="P510" s="215">
        <f>O510*H510</f>
        <v>0</v>
      </c>
      <c r="Q510" s="215">
        <v>0.29148000000000002</v>
      </c>
      <c r="R510" s="215">
        <f>Q510*H510</f>
        <v>0.87444000000000011</v>
      </c>
      <c r="S510" s="215">
        <v>0</v>
      </c>
      <c r="T510" s="216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7" t="s">
        <v>128</v>
      </c>
      <c r="AT510" s="217" t="s">
        <v>123</v>
      </c>
      <c r="AU510" s="217" t="s">
        <v>83</v>
      </c>
      <c r="AY510" s="19" t="s">
        <v>121</v>
      </c>
      <c r="BE510" s="218">
        <f>IF(N510="základní",J510,0)</f>
        <v>0</v>
      </c>
      <c r="BF510" s="218">
        <f>IF(N510="snížená",J510,0)</f>
        <v>0</v>
      </c>
      <c r="BG510" s="218">
        <f>IF(N510="zákl. přenesená",J510,0)</f>
        <v>0</v>
      </c>
      <c r="BH510" s="218">
        <f>IF(N510="sníž. přenesená",J510,0)</f>
        <v>0</v>
      </c>
      <c r="BI510" s="218">
        <f>IF(N510="nulová",J510,0)</f>
        <v>0</v>
      </c>
      <c r="BJ510" s="19" t="s">
        <v>81</v>
      </c>
      <c r="BK510" s="218">
        <f>ROUND(I510*H510,2)</f>
        <v>0</v>
      </c>
      <c r="BL510" s="19" t="s">
        <v>128</v>
      </c>
      <c r="BM510" s="217" t="s">
        <v>719</v>
      </c>
    </row>
    <row r="511" s="2" customFormat="1">
      <c r="A511" s="40"/>
      <c r="B511" s="41"/>
      <c r="C511" s="42"/>
      <c r="D511" s="219" t="s">
        <v>130</v>
      </c>
      <c r="E511" s="42"/>
      <c r="F511" s="220" t="s">
        <v>720</v>
      </c>
      <c r="G511" s="42"/>
      <c r="H511" s="42"/>
      <c r="I511" s="221"/>
      <c r="J511" s="42"/>
      <c r="K511" s="42"/>
      <c r="L511" s="46"/>
      <c r="M511" s="222"/>
      <c r="N511" s="223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130</v>
      </c>
      <c r="AU511" s="19" t="s">
        <v>83</v>
      </c>
    </row>
    <row r="512" s="2" customFormat="1">
      <c r="A512" s="40"/>
      <c r="B512" s="41"/>
      <c r="C512" s="42"/>
      <c r="D512" s="224" t="s">
        <v>132</v>
      </c>
      <c r="E512" s="42"/>
      <c r="F512" s="225" t="s">
        <v>721</v>
      </c>
      <c r="G512" s="42"/>
      <c r="H512" s="42"/>
      <c r="I512" s="221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132</v>
      </c>
      <c r="AU512" s="19" t="s">
        <v>83</v>
      </c>
    </row>
    <row r="513" s="13" customFormat="1">
      <c r="A513" s="13"/>
      <c r="B513" s="226"/>
      <c r="C513" s="227"/>
      <c r="D513" s="219" t="s">
        <v>134</v>
      </c>
      <c r="E513" s="228" t="s">
        <v>28</v>
      </c>
      <c r="F513" s="229" t="s">
        <v>143</v>
      </c>
      <c r="G513" s="227"/>
      <c r="H513" s="230">
        <v>3</v>
      </c>
      <c r="I513" s="231"/>
      <c r="J513" s="227"/>
      <c r="K513" s="227"/>
      <c r="L513" s="232"/>
      <c r="M513" s="233"/>
      <c r="N513" s="234"/>
      <c r="O513" s="234"/>
      <c r="P513" s="234"/>
      <c r="Q513" s="234"/>
      <c r="R513" s="234"/>
      <c r="S513" s="234"/>
      <c r="T513" s="23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6" t="s">
        <v>134</v>
      </c>
      <c r="AU513" s="236" t="s">
        <v>83</v>
      </c>
      <c r="AV513" s="13" t="s">
        <v>83</v>
      </c>
      <c r="AW513" s="13" t="s">
        <v>35</v>
      </c>
      <c r="AX513" s="13" t="s">
        <v>81</v>
      </c>
      <c r="AY513" s="236" t="s">
        <v>121</v>
      </c>
    </row>
    <row r="514" s="2" customFormat="1" ht="24.15" customHeight="1">
      <c r="A514" s="40"/>
      <c r="B514" s="41"/>
      <c r="C514" s="249" t="s">
        <v>722</v>
      </c>
      <c r="D514" s="249" t="s">
        <v>200</v>
      </c>
      <c r="E514" s="250" t="s">
        <v>723</v>
      </c>
      <c r="F514" s="251" t="s">
        <v>724</v>
      </c>
      <c r="G514" s="252" t="s">
        <v>272</v>
      </c>
      <c r="H514" s="253">
        <v>3</v>
      </c>
      <c r="I514" s="254"/>
      <c r="J514" s="255">
        <f>ROUND(I514*H514,2)</f>
        <v>0</v>
      </c>
      <c r="K514" s="251" t="s">
        <v>127</v>
      </c>
      <c r="L514" s="256"/>
      <c r="M514" s="257" t="s">
        <v>28</v>
      </c>
      <c r="N514" s="258" t="s">
        <v>44</v>
      </c>
      <c r="O514" s="86"/>
      <c r="P514" s="215">
        <f>O514*H514</f>
        <v>0</v>
      </c>
      <c r="Q514" s="215">
        <v>0.092999999999999999</v>
      </c>
      <c r="R514" s="215">
        <f>Q514*H514</f>
        <v>0.27900000000000003</v>
      </c>
      <c r="S514" s="215">
        <v>0</v>
      </c>
      <c r="T514" s="216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7" t="s">
        <v>181</v>
      </c>
      <c r="AT514" s="217" t="s">
        <v>200</v>
      </c>
      <c r="AU514" s="217" t="s">
        <v>83</v>
      </c>
      <c r="AY514" s="19" t="s">
        <v>121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9" t="s">
        <v>81</v>
      </c>
      <c r="BK514" s="218">
        <f>ROUND(I514*H514,2)</f>
        <v>0</v>
      </c>
      <c r="BL514" s="19" t="s">
        <v>128</v>
      </c>
      <c r="BM514" s="217" t="s">
        <v>725</v>
      </c>
    </row>
    <row r="515" s="2" customFormat="1">
      <c r="A515" s="40"/>
      <c r="B515" s="41"/>
      <c r="C515" s="42"/>
      <c r="D515" s="219" t="s">
        <v>130</v>
      </c>
      <c r="E515" s="42"/>
      <c r="F515" s="220" t="s">
        <v>724</v>
      </c>
      <c r="G515" s="42"/>
      <c r="H515" s="42"/>
      <c r="I515" s="221"/>
      <c r="J515" s="42"/>
      <c r="K515" s="42"/>
      <c r="L515" s="46"/>
      <c r="M515" s="222"/>
      <c r="N515" s="223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130</v>
      </c>
      <c r="AU515" s="19" t="s">
        <v>83</v>
      </c>
    </row>
    <row r="516" s="13" customFormat="1">
      <c r="A516" s="13"/>
      <c r="B516" s="226"/>
      <c r="C516" s="227"/>
      <c r="D516" s="219" t="s">
        <v>134</v>
      </c>
      <c r="E516" s="228" t="s">
        <v>28</v>
      </c>
      <c r="F516" s="229" t="s">
        <v>143</v>
      </c>
      <c r="G516" s="227"/>
      <c r="H516" s="230">
        <v>3</v>
      </c>
      <c r="I516" s="231"/>
      <c r="J516" s="227"/>
      <c r="K516" s="227"/>
      <c r="L516" s="232"/>
      <c r="M516" s="233"/>
      <c r="N516" s="234"/>
      <c r="O516" s="234"/>
      <c r="P516" s="234"/>
      <c r="Q516" s="234"/>
      <c r="R516" s="234"/>
      <c r="S516" s="234"/>
      <c r="T516" s="23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6" t="s">
        <v>134</v>
      </c>
      <c r="AU516" s="236" t="s">
        <v>83</v>
      </c>
      <c r="AV516" s="13" t="s">
        <v>83</v>
      </c>
      <c r="AW516" s="13" t="s">
        <v>35</v>
      </c>
      <c r="AX516" s="13" t="s">
        <v>81</v>
      </c>
      <c r="AY516" s="236" t="s">
        <v>121</v>
      </c>
    </row>
    <row r="517" s="2" customFormat="1" ht="24.15" customHeight="1">
      <c r="A517" s="40"/>
      <c r="B517" s="41"/>
      <c r="C517" s="206" t="s">
        <v>726</v>
      </c>
      <c r="D517" s="206" t="s">
        <v>123</v>
      </c>
      <c r="E517" s="207" t="s">
        <v>727</v>
      </c>
      <c r="F517" s="208" t="s">
        <v>728</v>
      </c>
      <c r="G517" s="209" t="s">
        <v>221</v>
      </c>
      <c r="H517" s="210">
        <v>880</v>
      </c>
      <c r="I517" s="211"/>
      <c r="J517" s="212">
        <f>ROUND(I517*H517,2)</f>
        <v>0</v>
      </c>
      <c r="K517" s="208" t="s">
        <v>127</v>
      </c>
      <c r="L517" s="46"/>
      <c r="M517" s="213" t="s">
        <v>28</v>
      </c>
      <c r="N517" s="214" t="s">
        <v>44</v>
      </c>
      <c r="O517" s="86"/>
      <c r="P517" s="215">
        <f>O517*H517</f>
        <v>0</v>
      </c>
      <c r="Q517" s="215">
        <v>0</v>
      </c>
      <c r="R517" s="215">
        <f>Q517*H517</f>
        <v>0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128</v>
      </c>
      <c r="AT517" s="217" t="s">
        <v>123</v>
      </c>
      <c r="AU517" s="217" t="s">
        <v>83</v>
      </c>
      <c r="AY517" s="19" t="s">
        <v>121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81</v>
      </c>
      <c r="BK517" s="218">
        <f>ROUND(I517*H517,2)</f>
        <v>0</v>
      </c>
      <c r="BL517" s="19" t="s">
        <v>128</v>
      </c>
      <c r="BM517" s="217" t="s">
        <v>729</v>
      </c>
    </row>
    <row r="518" s="2" customFormat="1">
      <c r="A518" s="40"/>
      <c r="B518" s="41"/>
      <c r="C518" s="42"/>
      <c r="D518" s="219" t="s">
        <v>130</v>
      </c>
      <c r="E518" s="42"/>
      <c r="F518" s="220" t="s">
        <v>730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130</v>
      </c>
      <c r="AU518" s="19" t="s">
        <v>83</v>
      </c>
    </row>
    <row r="519" s="2" customFormat="1">
      <c r="A519" s="40"/>
      <c r="B519" s="41"/>
      <c r="C519" s="42"/>
      <c r="D519" s="224" t="s">
        <v>132</v>
      </c>
      <c r="E519" s="42"/>
      <c r="F519" s="225" t="s">
        <v>731</v>
      </c>
      <c r="G519" s="42"/>
      <c r="H519" s="42"/>
      <c r="I519" s="221"/>
      <c r="J519" s="42"/>
      <c r="K519" s="42"/>
      <c r="L519" s="46"/>
      <c r="M519" s="222"/>
      <c r="N519" s="223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132</v>
      </c>
      <c r="AU519" s="19" t="s">
        <v>83</v>
      </c>
    </row>
    <row r="520" s="2" customFormat="1">
      <c r="A520" s="40"/>
      <c r="B520" s="41"/>
      <c r="C520" s="42"/>
      <c r="D520" s="219" t="s">
        <v>171</v>
      </c>
      <c r="E520" s="42"/>
      <c r="F520" s="248" t="s">
        <v>732</v>
      </c>
      <c r="G520" s="42"/>
      <c r="H520" s="42"/>
      <c r="I520" s="221"/>
      <c r="J520" s="42"/>
      <c r="K520" s="42"/>
      <c r="L520" s="46"/>
      <c r="M520" s="222"/>
      <c r="N520" s="223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171</v>
      </c>
      <c r="AU520" s="19" t="s">
        <v>83</v>
      </c>
    </row>
    <row r="521" s="13" customFormat="1">
      <c r="A521" s="13"/>
      <c r="B521" s="226"/>
      <c r="C521" s="227"/>
      <c r="D521" s="219" t="s">
        <v>134</v>
      </c>
      <c r="E521" s="228" t="s">
        <v>28</v>
      </c>
      <c r="F521" s="229" t="s">
        <v>733</v>
      </c>
      <c r="G521" s="227"/>
      <c r="H521" s="230">
        <v>880</v>
      </c>
      <c r="I521" s="231"/>
      <c r="J521" s="227"/>
      <c r="K521" s="227"/>
      <c r="L521" s="232"/>
      <c r="M521" s="233"/>
      <c r="N521" s="234"/>
      <c r="O521" s="234"/>
      <c r="P521" s="234"/>
      <c r="Q521" s="234"/>
      <c r="R521" s="234"/>
      <c r="S521" s="234"/>
      <c r="T521" s="23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6" t="s">
        <v>134</v>
      </c>
      <c r="AU521" s="236" t="s">
        <v>83</v>
      </c>
      <c r="AV521" s="13" t="s">
        <v>83</v>
      </c>
      <c r="AW521" s="13" t="s">
        <v>35</v>
      </c>
      <c r="AX521" s="13" t="s">
        <v>81</v>
      </c>
      <c r="AY521" s="236" t="s">
        <v>121</v>
      </c>
    </row>
    <row r="522" s="2" customFormat="1" ht="24.15" customHeight="1">
      <c r="A522" s="40"/>
      <c r="B522" s="41"/>
      <c r="C522" s="206" t="s">
        <v>734</v>
      </c>
      <c r="D522" s="206" t="s">
        <v>123</v>
      </c>
      <c r="E522" s="207" t="s">
        <v>735</v>
      </c>
      <c r="F522" s="208" t="s">
        <v>736</v>
      </c>
      <c r="G522" s="209" t="s">
        <v>221</v>
      </c>
      <c r="H522" s="210">
        <v>197</v>
      </c>
      <c r="I522" s="211"/>
      <c r="J522" s="212">
        <f>ROUND(I522*H522,2)</f>
        <v>0</v>
      </c>
      <c r="K522" s="208" t="s">
        <v>127</v>
      </c>
      <c r="L522" s="46"/>
      <c r="M522" s="213" t="s">
        <v>28</v>
      </c>
      <c r="N522" s="214" t="s">
        <v>44</v>
      </c>
      <c r="O522" s="86"/>
      <c r="P522" s="215">
        <f>O522*H522</f>
        <v>0</v>
      </c>
      <c r="Q522" s="215">
        <v>0</v>
      </c>
      <c r="R522" s="215">
        <f>Q522*H522</f>
        <v>0</v>
      </c>
      <c r="S522" s="215">
        <v>0</v>
      </c>
      <c r="T522" s="216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7" t="s">
        <v>128</v>
      </c>
      <c r="AT522" s="217" t="s">
        <v>123</v>
      </c>
      <c r="AU522" s="217" t="s">
        <v>83</v>
      </c>
      <c r="AY522" s="19" t="s">
        <v>121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9" t="s">
        <v>81</v>
      </c>
      <c r="BK522" s="218">
        <f>ROUND(I522*H522,2)</f>
        <v>0</v>
      </c>
      <c r="BL522" s="19" t="s">
        <v>128</v>
      </c>
      <c r="BM522" s="217" t="s">
        <v>737</v>
      </c>
    </row>
    <row r="523" s="2" customFormat="1">
      <c r="A523" s="40"/>
      <c r="B523" s="41"/>
      <c r="C523" s="42"/>
      <c r="D523" s="219" t="s">
        <v>130</v>
      </c>
      <c r="E523" s="42"/>
      <c r="F523" s="220" t="s">
        <v>738</v>
      </c>
      <c r="G523" s="42"/>
      <c r="H523" s="42"/>
      <c r="I523" s="221"/>
      <c r="J523" s="42"/>
      <c r="K523" s="42"/>
      <c r="L523" s="46"/>
      <c r="M523" s="222"/>
      <c r="N523" s="223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130</v>
      </c>
      <c r="AU523" s="19" t="s">
        <v>83</v>
      </c>
    </row>
    <row r="524" s="2" customFormat="1">
      <c r="A524" s="40"/>
      <c r="B524" s="41"/>
      <c r="C524" s="42"/>
      <c r="D524" s="224" t="s">
        <v>132</v>
      </c>
      <c r="E524" s="42"/>
      <c r="F524" s="225" t="s">
        <v>739</v>
      </c>
      <c r="G524" s="42"/>
      <c r="H524" s="42"/>
      <c r="I524" s="221"/>
      <c r="J524" s="42"/>
      <c r="K524" s="42"/>
      <c r="L524" s="46"/>
      <c r="M524" s="222"/>
      <c r="N524" s="223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132</v>
      </c>
      <c r="AU524" s="19" t="s">
        <v>83</v>
      </c>
    </row>
    <row r="525" s="2" customFormat="1">
      <c r="A525" s="40"/>
      <c r="B525" s="41"/>
      <c r="C525" s="42"/>
      <c r="D525" s="219" t="s">
        <v>171</v>
      </c>
      <c r="E525" s="42"/>
      <c r="F525" s="248" t="s">
        <v>732</v>
      </c>
      <c r="G525" s="42"/>
      <c r="H525" s="42"/>
      <c r="I525" s="221"/>
      <c r="J525" s="42"/>
      <c r="K525" s="42"/>
      <c r="L525" s="46"/>
      <c r="M525" s="222"/>
      <c r="N525" s="223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171</v>
      </c>
      <c r="AU525" s="19" t="s">
        <v>83</v>
      </c>
    </row>
    <row r="526" s="13" customFormat="1">
      <c r="A526" s="13"/>
      <c r="B526" s="226"/>
      <c r="C526" s="227"/>
      <c r="D526" s="219" t="s">
        <v>134</v>
      </c>
      <c r="E526" s="228" t="s">
        <v>28</v>
      </c>
      <c r="F526" s="229" t="s">
        <v>740</v>
      </c>
      <c r="G526" s="227"/>
      <c r="H526" s="230">
        <v>197</v>
      </c>
      <c r="I526" s="231"/>
      <c r="J526" s="227"/>
      <c r="K526" s="227"/>
      <c r="L526" s="232"/>
      <c r="M526" s="233"/>
      <c r="N526" s="234"/>
      <c r="O526" s="234"/>
      <c r="P526" s="234"/>
      <c r="Q526" s="234"/>
      <c r="R526" s="234"/>
      <c r="S526" s="234"/>
      <c r="T526" s="23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6" t="s">
        <v>134</v>
      </c>
      <c r="AU526" s="236" t="s">
        <v>83</v>
      </c>
      <c r="AV526" s="13" t="s">
        <v>83</v>
      </c>
      <c r="AW526" s="13" t="s">
        <v>35</v>
      </c>
      <c r="AX526" s="13" t="s">
        <v>81</v>
      </c>
      <c r="AY526" s="236" t="s">
        <v>121</v>
      </c>
    </row>
    <row r="527" s="12" customFormat="1" ht="20.88" customHeight="1">
      <c r="A527" s="12"/>
      <c r="B527" s="190"/>
      <c r="C527" s="191"/>
      <c r="D527" s="192" t="s">
        <v>72</v>
      </c>
      <c r="E527" s="204" t="s">
        <v>726</v>
      </c>
      <c r="F527" s="204" t="s">
        <v>741</v>
      </c>
      <c r="G527" s="191"/>
      <c r="H527" s="191"/>
      <c r="I527" s="194"/>
      <c r="J527" s="205">
        <f>BK527</f>
        <v>0</v>
      </c>
      <c r="K527" s="191"/>
      <c r="L527" s="196"/>
      <c r="M527" s="197"/>
      <c r="N527" s="198"/>
      <c r="O527" s="198"/>
      <c r="P527" s="199">
        <f>SUM(P528:P555)</f>
        <v>0</v>
      </c>
      <c r="Q527" s="198"/>
      <c r="R527" s="199">
        <f>SUM(R528:R555)</f>
        <v>0.10401000000000001</v>
      </c>
      <c r="S527" s="198"/>
      <c r="T527" s="200">
        <f>SUM(T528:T555)</f>
        <v>3249.3959999999997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01" t="s">
        <v>81</v>
      </c>
      <c r="AT527" s="202" t="s">
        <v>72</v>
      </c>
      <c r="AU527" s="202" t="s">
        <v>83</v>
      </c>
      <c r="AY527" s="201" t="s">
        <v>121</v>
      </c>
      <c r="BK527" s="203">
        <f>SUM(BK528:BK555)</f>
        <v>0</v>
      </c>
    </row>
    <row r="528" s="2" customFormat="1" ht="24.15" customHeight="1">
      <c r="A528" s="40"/>
      <c r="B528" s="41"/>
      <c r="C528" s="206" t="s">
        <v>742</v>
      </c>
      <c r="D528" s="206" t="s">
        <v>123</v>
      </c>
      <c r="E528" s="207" t="s">
        <v>743</v>
      </c>
      <c r="F528" s="208" t="s">
        <v>744</v>
      </c>
      <c r="G528" s="209" t="s">
        <v>221</v>
      </c>
      <c r="H528" s="210">
        <v>880</v>
      </c>
      <c r="I528" s="211"/>
      <c r="J528" s="212">
        <f>ROUND(I528*H528,2)</f>
        <v>0</v>
      </c>
      <c r="K528" s="208" t="s">
        <v>127</v>
      </c>
      <c r="L528" s="46"/>
      <c r="M528" s="213" t="s">
        <v>28</v>
      </c>
      <c r="N528" s="214" t="s">
        <v>44</v>
      </c>
      <c r="O528" s="86"/>
      <c r="P528" s="215">
        <f>O528*H528</f>
        <v>0</v>
      </c>
      <c r="Q528" s="215">
        <v>0</v>
      </c>
      <c r="R528" s="215">
        <f>Q528*H528</f>
        <v>0</v>
      </c>
      <c r="S528" s="215">
        <v>0.255</v>
      </c>
      <c r="T528" s="216">
        <f>S528*H528</f>
        <v>224.40000000000001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7" t="s">
        <v>128</v>
      </c>
      <c r="AT528" s="217" t="s">
        <v>123</v>
      </c>
      <c r="AU528" s="217" t="s">
        <v>143</v>
      </c>
      <c r="AY528" s="19" t="s">
        <v>121</v>
      </c>
      <c r="BE528" s="218">
        <f>IF(N528="základní",J528,0)</f>
        <v>0</v>
      </c>
      <c r="BF528" s="218">
        <f>IF(N528="snížená",J528,0)</f>
        <v>0</v>
      </c>
      <c r="BG528" s="218">
        <f>IF(N528="zákl. přenesená",J528,0)</f>
        <v>0</v>
      </c>
      <c r="BH528" s="218">
        <f>IF(N528="sníž. přenesená",J528,0)</f>
        <v>0</v>
      </c>
      <c r="BI528" s="218">
        <f>IF(N528="nulová",J528,0)</f>
        <v>0</v>
      </c>
      <c r="BJ528" s="19" t="s">
        <v>81</v>
      </c>
      <c r="BK528" s="218">
        <f>ROUND(I528*H528,2)</f>
        <v>0</v>
      </c>
      <c r="BL528" s="19" t="s">
        <v>128</v>
      </c>
      <c r="BM528" s="217" t="s">
        <v>745</v>
      </c>
    </row>
    <row r="529" s="2" customFormat="1">
      <c r="A529" s="40"/>
      <c r="B529" s="41"/>
      <c r="C529" s="42"/>
      <c r="D529" s="219" t="s">
        <v>130</v>
      </c>
      <c r="E529" s="42"/>
      <c r="F529" s="220" t="s">
        <v>746</v>
      </c>
      <c r="G529" s="42"/>
      <c r="H529" s="42"/>
      <c r="I529" s="221"/>
      <c r="J529" s="42"/>
      <c r="K529" s="42"/>
      <c r="L529" s="46"/>
      <c r="M529" s="222"/>
      <c r="N529" s="223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130</v>
      </c>
      <c r="AU529" s="19" t="s">
        <v>143</v>
      </c>
    </row>
    <row r="530" s="2" customFormat="1">
      <c r="A530" s="40"/>
      <c r="B530" s="41"/>
      <c r="C530" s="42"/>
      <c r="D530" s="224" t="s">
        <v>132</v>
      </c>
      <c r="E530" s="42"/>
      <c r="F530" s="225" t="s">
        <v>747</v>
      </c>
      <c r="G530" s="42"/>
      <c r="H530" s="42"/>
      <c r="I530" s="221"/>
      <c r="J530" s="42"/>
      <c r="K530" s="42"/>
      <c r="L530" s="46"/>
      <c r="M530" s="222"/>
      <c r="N530" s="223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132</v>
      </c>
      <c r="AU530" s="19" t="s">
        <v>143</v>
      </c>
    </row>
    <row r="531" s="13" customFormat="1">
      <c r="A531" s="13"/>
      <c r="B531" s="226"/>
      <c r="C531" s="227"/>
      <c r="D531" s="219" t="s">
        <v>134</v>
      </c>
      <c r="E531" s="228" t="s">
        <v>28</v>
      </c>
      <c r="F531" s="229" t="s">
        <v>733</v>
      </c>
      <c r="G531" s="227"/>
      <c r="H531" s="230">
        <v>880</v>
      </c>
      <c r="I531" s="231"/>
      <c r="J531" s="227"/>
      <c r="K531" s="227"/>
      <c r="L531" s="232"/>
      <c r="M531" s="233"/>
      <c r="N531" s="234"/>
      <c r="O531" s="234"/>
      <c r="P531" s="234"/>
      <c r="Q531" s="234"/>
      <c r="R531" s="234"/>
      <c r="S531" s="234"/>
      <c r="T531" s="23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6" t="s">
        <v>134</v>
      </c>
      <c r="AU531" s="236" t="s">
        <v>143</v>
      </c>
      <c r="AV531" s="13" t="s">
        <v>83</v>
      </c>
      <c r="AW531" s="13" t="s">
        <v>35</v>
      </c>
      <c r="AX531" s="13" t="s">
        <v>81</v>
      </c>
      <c r="AY531" s="236" t="s">
        <v>121</v>
      </c>
    </row>
    <row r="532" s="2" customFormat="1" ht="24.15" customHeight="1">
      <c r="A532" s="40"/>
      <c r="B532" s="41"/>
      <c r="C532" s="206" t="s">
        <v>748</v>
      </c>
      <c r="D532" s="206" t="s">
        <v>123</v>
      </c>
      <c r="E532" s="207" t="s">
        <v>749</v>
      </c>
      <c r="F532" s="208" t="s">
        <v>750</v>
      </c>
      <c r="G532" s="209" t="s">
        <v>221</v>
      </c>
      <c r="H532" s="210">
        <v>197</v>
      </c>
      <c r="I532" s="211"/>
      <c r="J532" s="212">
        <f>ROUND(I532*H532,2)</f>
        <v>0</v>
      </c>
      <c r="K532" s="208" t="s">
        <v>127</v>
      </c>
      <c r="L532" s="46"/>
      <c r="M532" s="213" t="s">
        <v>28</v>
      </c>
      <c r="N532" s="214" t="s">
        <v>44</v>
      </c>
      <c r="O532" s="86"/>
      <c r="P532" s="215">
        <f>O532*H532</f>
        <v>0</v>
      </c>
      <c r="Q532" s="215">
        <v>0</v>
      </c>
      <c r="R532" s="215">
        <f>Q532*H532</f>
        <v>0</v>
      </c>
      <c r="S532" s="215">
        <v>0.26000000000000001</v>
      </c>
      <c r="T532" s="216">
        <f>S532*H532</f>
        <v>51.219999999999999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7" t="s">
        <v>128</v>
      </c>
      <c r="AT532" s="217" t="s">
        <v>123</v>
      </c>
      <c r="AU532" s="217" t="s">
        <v>143</v>
      </c>
      <c r="AY532" s="19" t="s">
        <v>121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9" t="s">
        <v>81</v>
      </c>
      <c r="BK532" s="218">
        <f>ROUND(I532*H532,2)</f>
        <v>0</v>
      </c>
      <c r="BL532" s="19" t="s">
        <v>128</v>
      </c>
      <c r="BM532" s="217" t="s">
        <v>751</v>
      </c>
    </row>
    <row r="533" s="2" customFormat="1">
      <c r="A533" s="40"/>
      <c r="B533" s="41"/>
      <c r="C533" s="42"/>
      <c r="D533" s="219" t="s">
        <v>130</v>
      </c>
      <c r="E533" s="42"/>
      <c r="F533" s="220" t="s">
        <v>752</v>
      </c>
      <c r="G533" s="42"/>
      <c r="H533" s="42"/>
      <c r="I533" s="221"/>
      <c r="J533" s="42"/>
      <c r="K533" s="42"/>
      <c r="L533" s="46"/>
      <c r="M533" s="222"/>
      <c r="N533" s="223"/>
      <c r="O533" s="86"/>
      <c r="P533" s="86"/>
      <c r="Q533" s="86"/>
      <c r="R533" s="86"/>
      <c r="S533" s="86"/>
      <c r="T533" s="87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T533" s="19" t="s">
        <v>130</v>
      </c>
      <c r="AU533" s="19" t="s">
        <v>143</v>
      </c>
    </row>
    <row r="534" s="2" customFormat="1">
      <c r="A534" s="40"/>
      <c r="B534" s="41"/>
      <c r="C534" s="42"/>
      <c r="D534" s="224" t="s">
        <v>132</v>
      </c>
      <c r="E534" s="42"/>
      <c r="F534" s="225" t="s">
        <v>753</v>
      </c>
      <c r="G534" s="42"/>
      <c r="H534" s="42"/>
      <c r="I534" s="221"/>
      <c r="J534" s="42"/>
      <c r="K534" s="42"/>
      <c r="L534" s="46"/>
      <c r="M534" s="222"/>
      <c r="N534" s="223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132</v>
      </c>
      <c r="AU534" s="19" t="s">
        <v>143</v>
      </c>
    </row>
    <row r="535" s="13" customFormat="1">
      <c r="A535" s="13"/>
      <c r="B535" s="226"/>
      <c r="C535" s="227"/>
      <c r="D535" s="219" t="s">
        <v>134</v>
      </c>
      <c r="E535" s="228" t="s">
        <v>28</v>
      </c>
      <c r="F535" s="229" t="s">
        <v>740</v>
      </c>
      <c r="G535" s="227"/>
      <c r="H535" s="230">
        <v>197</v>
      </c>
      <c r="I535" s="231"/>
      <c r="J535" s="227"/>
      <c r="K535" s="227"/>
      <c r="L535" s="232"/>
      <c r="M535" s="233"/>
      <c r="N535" s="234"/>
      <c r="O535" s="234"/>
      <c r="P535" s="234"/>
      <c r="Q535" s="234"/>
      <c r="R535" s="234"/>
      <c r="S535" s="234"/>
      <c r="T535" s="23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6" t="s">
        <v>134</v>
      </c>
      <c r="AU535" s="236" t="s">
        <v>143</v>
      </c>
      <c r="AV535" s="13" t="s">
        <v>83</v>
      </c>
      <c r="AW535" s="13" t="s">
        <v>35</v>
      </c>
      <c r="AX535" s="13" t="s">
        <v>81</v>
      </c>
      <c r="AY535" s="236" t="s">
        <v>121</v>
      </c>
    </row>
    <row r="536" s="2" customFormat="1" ht="24.15" customHeight="1">
      <c r="A536" s="40"/>
      <c r="B536" s="41"/>
      <c r="C536" s="206" t="s">
        <v>754</v>
      </c>
      <c r="D536" s="206" t="s">
        <v>123</v>
      </c>
      <c r="E536" s="207" t="s">
        <v>755</v>
      </c>
      <c r="F536" s="208" t="s">
        <v>756</v>
      </c>
      <c r="G536" s="209" t="s">
        <v>221</v>
      </c>
      <c r="H536" s="210">
        <v>4633</v>
      </c>
      <c r="I536" s="211"/>
      <c r="J536" s="212">
        <f>ROUND(I536*H536,2)</f>
        <v>0</v>
      </c>
      <c r="K536" s="208" t="s">
        <v>127</v>
      </c>
      <c r="L536" s="46"/>
      <c r="M536" s="213" t="s">
        <v>28</v>
      </c>
      <c r="N536" s="214" t="s">
        <v>44</v>
      </c>
      <c r="O536" s="86"/>
      <c r="P536" s="215">
        <f>O536*H536</f>
        <v>0</v>
      </c>
      <c r="Q536" s="215">
        <v>0</v>
      </c>
      <c r="R536" s="215">
        <f>Q536*H536</f>
        <v>0</v>
      </c>
      <c r="S536" s="215">
        <v>0.44</v>
      </c>
      <c r="T536" s="216">
        <f>S536*H536</f>
        <v>2038.52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7" t="s">
        <v>128</v>
      </c>
      <c r="AT536" s="217" t="s">
        <v>123</v>
      </c>
      <c r="AU536" s="217" t="s">
        <v>143</v>
      </c>
      <c r="AY536" s="19" t="s">
        <v>121</v>
      </c>
      <c r="BE536" s="218">
        <f>IF(N536="základní",J536,0)</f>
        <v>0</v>
      </c>
      <c r="BF536" s="218">
        <f>IF(N536="snížená",J536,0)</f>
        <v>0</v>
      </c>
      <c r="BG536" s="218">
        <f>IF(N536="zákl. přenesená",J536,0)</f>
        <v>0</v>
      </c>
      <c r="BH536" s="218">
        <f>IF(N536="sníž. přenesená",J536,0)</f>
        <v>0</v>
      </c>
      <c r="BI536" s="218">
        <f>IF(N536="nulová",J536,0)</f>
        <v>0</v>
      </c>
      <c r="BJ536" s="19" t="s">
        <v>81</v>
      </c>
      <c r="BK536" s="218">
        <f>ROUND(I536*H536,2)</f>
        <v>0</v>
      </c>
      <c r="BL536" s="19" t="s">
        <v>128</v>
      </c>
      <c r="BM536" s="217" t="s">
        <v>757</v>
      </c>
    </row>
    <row r="537" s="2" customFormat="1">
      <c r="A537" s="40"/>
      <c r="B537" s="41"/>
      <c r="C537" s="42"/>
      <c r="D537" s="219" t="s">
        <v>130</v>
      </c>
      <c r="E537" s="42"/>
      <c r="F537" s="220" t="s">
        <v>758</v>
      </c>
      <c r="G537" s="42"/>
      <c r="H537" s="42"/>
      <c r="I537" s="221"/>
      <c r="J537" s="42"/>
      <c r="K537" s="42"/>
      <c r="L537" s="46"/>
      <c r="M537" s="222"/>
      <c r="N537" s="223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130</v>
      </c>
      <c r="AU537" s="19" t="s">
        <v>143</v>
      </c>
    </row>
    <row r="538" s="2" customFormat="1">
      <c r="A538" s="40"/>
      <c r="B538" s="41"/>
      <c r="C538" s="42"/>
      <c r="D538" s="224" t="s">
        <v>132</v>
      </c>
      <c r="E538" s="42"/>
      <c r="F538" s="225" t="s">
        <v>759</v>
      </c>
      <c r="G538" s="42"/>
      <c r="H538" s="42"/>
      <c r="I538" s="221"/>
      <c r="J538" s="42"/>
      <c r="K538" s="42"/>
      <c r="L538" s="46"/>
      <c r="M538" s="222"/>
      <c r="N538" s="223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132</v>
      </c>
      <c r="AU538" s="19" t="s">
        <v>143</v>
      </c>
    </row>
    <row r="539" s="13" customFormat="1">
      <c r="A539" s="13"/>
      <c r="B539" s="226"/>
      <c r="C539" s="227"/>
      <c r="D539" s="219" t="s">
        <v>134</v>
      </c>
      <c r="E539" s="228" t="s">
        <v>28</v>
      </c>
      <c r="F539" s="229" t="s">
        <v>760</v>
      </c>
      <c r="G539" s="227"/>
      <c r="H539" s="230">
        <v>4633</v>
      </c>
      <c r="I539" s="231"/>
      <c r="J539" s="227"/>
      <c r="K539" s="227"/>
      <c r="L539" s="232"/>
      <c r="M539" s="233"/>
      <c r="N539" s="234"/>
      <c r="O539" s="234"/>
      <c r="P539" s="234"/>
      <c r="Q539" s="234"/>
      <c r="R539" s="234"/>
      <c r="S539" s="234"/>
      <c r="T539" s="23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6" t="s">
        <v>134</v>
      </c>
      <c r="AU539" s="236" t="s">
        <v>143</v>
      </c>
      <c r="AV539" s="13" t="s">
        <v>83</v>
      </c>
      <c r="AW539" s="13" t="s">
        <v>35</v>
      </c>
      <c r="AX539" s="13" t="s">
        <v>81</v>
      </c>
      <c r="AY539" s="236" t="s">
        <v>121</v>
      </c>
    </row>
    <row r="540" s="2" customFormat="1" ht="24.15" customHeight="1">
      <c r="A540" s="40"/>
      <c r="B540" s="41"/>
      <c r="C540" s="206" t="s">
        <v>761</v>
      </c>
      <c r="D540" s="206" t="s">
        <v>123</v>
      </c>
      <c r="E540" s="207" t="s">
        <v>762</v>
      </c>
      <c r="F540" s="208" t="s">
        <v>763</v>
      </c>
      <c r="G540" s="209" t="s">
        <v>221</v>
      </c>
      <c r="H540" s="210">
        <v>3467</v>
      </c>
      <c r="I540" s="211"/>
      <c r="J540" s="212">
        <f>ROUND(I540*H540,2)</f>
        <v>0</v>
      </c>
      <c r="K540" s="208" t="s">
        <v>127</v>
      </c>
      <c r="L540" s="46"/>
      <c r="M540" s="213" t="s">
        <v>28</v>
      </c>
      <c r="N540" s="214" t="s">
        <v>44</v>
      </c>
      <c r="O540" s="86"/>
      <c r="P540" s="215">
        <f>O540*H540</f>
        <v>0</v>
      </c>
      <c r="Q540" s="215">
        <v>3.0000000000000001E-05</v>
      </c>
      <c r="R540" s="215">
        <f>Q540*H540</f>
        <v>0.10401000000000001</v>
      </c>
      <c r="S540" s="215">
        <v>0.23000000000000001</v>
      </c>
      <c r="T540" s="216">
        <f>S540*H540</f>
        <v>797.41000000000008</v>
      </c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R540" s="217" t="s">
        <v>128</v>
      </c>
      <c r="AT540" s="217" t="s">
        <v>123</v>
      </c>
      <c r="AU540" s="217" t="s">
        <v>143</v>
      </c>
      <c r="AY540" s="19" t="s">
        <v>121</v>
      </c>
      <c r="BE540" s="218">
        <f>IF(N540="základní",J540,0)</f>
        <v>0</v>
      </c>
      <c r="BF540" s="218">
        <f>IF(N540="snížená",J540,0)</f>
        <v>0</v>
      </c>
      <c r="BG540" s="218">
        <f>IF(N540="zákl. přenesená",J540,0)</f>
        <v>0</v>
      </c>
      <c r="BH540" s="218">
        <f>IF(N540="sníž. přenesená",J540,0)</f>
        <v>0</v>
      </c>
      <c r="BI540" s="218">
        <f>IF(N540="nulová",J540,0)</f>
        <v>0</v>
      </c>
      <c r="BJ540" s="19" t="s">
        <v>81</v>
      </c>
      <c r="BK540" s="218">
        <f>ROUND(I540*H540,2)</f>
        <v>0</v>
      </c>
      <c r="BL540" s="19" t="s">
        <v>128</v>
      </c>
      <c r="BM540" s="217" t="s">
        <v>764</v>
      </c>
    </row>
    <row r="541" s="2" customFormat="1">
      <c r="A541" s="40"/>
      <c r="B541" s="41"/>
      <c r="C541" s="42"/>
      <c r="D541" s="219" t="s">
        <v>130</v>
      </c>
      <c r="E541" s="42"/>
      <c r="F541" s="220" t="s">
        <v>765</v>
      </c>
      <c r="G541" s="42"/>
      <c r="H541" s="42"/>
      <c r="I541" s="221"/>
      <c r="J541" s="42"/>
      <c r="K541" s="42"/>
      <c r="L541" s="46"/>
      <c r="M541" s="222"/>
      <c r="N541" s="223"/>
      <c r="O541" s="86"/>
      <c r="P541" s="86"/>
      <c r="Q541" s="86"/>
      <c r="R541" s="86"/>
      <c r="S541" s="86"/>
      <c r="T541" s="87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T541" s="19" t="s">
        <v>130</v>
      </c>
      <c r="AU541" s="19" t="s">
        <v>143</v>
      </c>
    </row>
    <row r="542" s="2" customFormat="1">
      <c r="A542" s="40"/>
      <c r="B542" s="41"/>
      <c r="C542" s="42"/>
      <c r="D542" s="224" t="s">
        <v>132</v>
      </c>
      <c r="E542" s="42"/>
      <c r="F542" s="225" t="s">
        <v>766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132</v>
      </c>
      <c r="AU542" s="19" t="s">
        <v>143</v>
      </c>
    </row>
    <row r="543" s="13" customFormat="1">
      <c r="A543" s="13"/>
      <c r="B543" s="226"/>
      <c r="C543" s="227"/>
      <c r="D543" s="219" t="s">
        <v>134</v>
      </c>
      <c r="E543" s="228" t="s">
        <v>28</v>
      </c>
      <c r="F543" s="229" t="s">
        <v>767</v>
      </c>
      <c r="G543" s="227"/>
      <c r="H543" s="230">
        <v>3467</v>
      </c>
      <c r="I543" s="231"/>
      <c r="J543" s="227"/>
      <c r="K543" s="227"/>
      <c r="L543" s="232"/>
      <c r="M543" s="233"/>
      <c r="N543" s="234"/>
      <c r="O543" s="234"/>
      <c r="P543" s="234"/>
      <c r="Q543" s="234"/>
      <c r="R543" s="234"/>
      <c r="S543" s="234"/>
      <c r="T543" s="23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6" t="s">
        <v>134</v>
      </c>
      <c r="AU543" s="236" t="s">
        <v>143</v>
      </c>
      <c r="AV543" s="13" t="s">
        <v>83</v>
      </c>
      <c r="AW543" s="13" t="s">
        <v>35</v>
      </c>
      <c r="AX543" s="13" t="s">
        <v>81</v>
      </c>
      <c r="AY543" s="236" t="s">
        <v>121</v>
      </c>
    </row>
    <row r="544" s="2" customFormat="1" ht="16.5" customHeight="1">
      <c r="A544" s="40"/>
      <c r="B544" s="41"/>
      <c r="C544" s="206" t="s">
        <v>768</v>
      </c>
      <c r="D544" s="206" t="s">
        <v>123</v>
      </c>
      <c r="E544" s="207" t="s">
        <v>769</v>
      </c>
      <c r="F544" s="208" t="s">
        <v>770</v>
      </c>
      <c r="G544" s="209" t="s">
        <v>300</v>
      </c>
      <c r="H544" s="210">
        <v>672</v>
      </c>
      <c r="I544" s="211"/>
      <c r="J544" s="212">
        <f>ROUND(I544*H544,2)</f>
        <v>0</v>
      </c>
      <c r="K544" s="208" t="s">
        <v>127</v>
      </c>
      <c r="L544" s="46"/>
      <c r="M544" s="213" t="s">
        <v>28</v>
      </c>
      <c r="N544" s="214" t="s">
        <v>44</v>
      </c>
      <c r="O544" s="86"/>
      <c r="P544" s="215">
        <f>O544*H544</f>
        <v>0</v>
      </c>
      <c r="Q544" s="215">
        <v>0</v>
      </c>
      <c r="R544" s="215">
        <f>Q544*H544</f>
        <v>0</v>
      </c>
      <c r="S544" s="215">
        <v>0.20499999999999999</v>
      </c>
      <c r="T544" s="216">
        <f>S544*H544</f>
        <v>137.75999999999999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7" t="s">
        <v>128</v>
      </c>
      <c r="AT544" s="217" t="s">
        <v>123</v>
      </c>
      <c r="AU544" s="217" t="s">
        <v>143</v>
      </c>
      <c r="AY544" s="19" t="s">
        <v>121</v>
      </c>
      <c r="BE544" s="218">
        <f>IF(N544="základní",J544,0)</f>
        <v>0</v>
      </c>
      <c r="BF544" s="218">
        <f>IF(N544="snížená",J544,0)</f>
        <v>0</v>
      </c>
      <c r="BG544" s="218">
        <f>IF(N544="zákl. přenesená",J544,0)</f>
        <v>0</v>
      </c>
      <c r="BH544" s="218">
        <f>IF(N544="sníž. přenesená",J544,0)</f>
        <v>0</v>
      </c>
      <c r="BI544" s="218">
        <f>IF(N544="nulová",J544,0)</f>
        <v>0</v>
      </c>
      <c r="BJ544" s="19" t="s">
        <v>81</v>
      </c>
      <c r="BK544" s="218">
        <f>ROUND(I544*H544,2)</f>
        <v>0</v>
      </c>
      <c r="BL544" s="19" t="s">
        <v>128</v>
      </c>
      <c r="BM544" s="217" t="s">
        <v>771</v>
      </c>
    </row>
    <row r="545" s="2" customFormat="1">
      <c r="A545" s="40"/>
      <c r="B545" s="41"/>
      <c r="C545" s="42"/>
      <c r="D545" s="219" t="s">
        <v>130</v>
      </c>
      <c r="E545" s="42"/>
      <c r="F545" s="220" t="s">
        <v>772</v>
      </c>
      <c r="G545" s="42"/>
      <c r="H545" s="42"/>
      <c r="I545" s="221"/>
      <c r="J545" s="42"/>
      <c r="K545" s="42"/>
      <c r="L545" s="46"/>
      <c r="M545" s="222"/>
      <c r="N545" s="223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130</v>
      </c>
      <c r="AU545" s="19" t="s">
        <v>143</v>
      </c>
    </row>
    <row r="546" s="2" customFormat="1">
      <c r="A546" s="40"/>
      <c r="B546" s="41"/>
      <c r="C546" s="42"/>
      <c r="D546" s="224" t="s">
        <v>132</v>
      </c>
      <c r="E546" s="42"/>
      <c r="F546" s="225" t="s">
        <v>773</v>
      </c>
      <c r="G546" s="42"/>
      <c r="H546" s="42"/>
      <c r="I546" s="221"/>
      <c r="J546" s="42"/>
      <c r="K546" s="42"/>
      <c r="L546" s="46"/>
      <c r="M546" s="222"/>
      <c r="N546" s="223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132</v>
      </c>
      <c r="AU546" s="19" t="s">
        <v>143</v>
      </c>
    </row>
    <row r="547" s="13" customFormat="1">
      <c r="A547" s="13"/>
      <c r="B547" s="226"/>
      <c r="C547" s="227"/>
      <c r="D547" s="219" t="s">
        <v>134</v>
      </c>
      <c r="E547" s="228" t="s">
        <v>28</v>
      </c>
      <c r="F547" s="229" t="s">
        <v>774</v>
      </c>
      <c r="G547" s="227"/>
      <c r="H547" s="230">
        <v>672</v>
      </c>
      <c r="I547" s="231"/>
      <c r="J547" s="227"/>
      <c r="K547" s="227"/>
      <c r="L547" s="232"/>
      <c r="M547" s="233"/>
      <c r="N547" s="234"/>
      <c r="O547" s="234"/>
      <c r="P547" s="234"/>
      <c r="Q547" s="234"/>
      <c r="R547" s="234"/>
      <c r="S547" s="234"/>
      <c r="T547" s="23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6" t="s">
        <v>134</v>
      </c>
      <c r="AU547" s="236" t="s">
        <v>143</v>
      </c>
      <c r="AV547" s="13" t="s">
        <v>83</v>
      </c>
      <c r="AW547" s="13" t="s">
        <v>35</v>
      </c>
      <c r="AX547" s="13" t="s">
        <v>81</v>
      </c>
      <c r="AY547" s="236" t="s">
        <v>121</v>
      </c>
    </row>
    <row r="548" s="2" customFormat="1" ht="24.15" customHeight="1">
      <c r="A548" s="40"/>
      <c r="B548" s="41"/>
      <c r="C548" s="206" t="s">
        <v>775</v>
      </c>
      <c r="D548" s="206" t="s">
        <v>123</v>
      </c>
      <c r="E548" s="207" t="s">
        <v>776</v>
      </c>
      <c r="F548" s="208" t="s">
        <v>777</v>
      </c>
      <c r="G548" s="209" t="s">
        <v>272</v>
      </c>
      <c r="H548" s="210">
        <v>1</v>
      </c>
      <c r="I548" s="211"/>
      <c r="J548" s="212">
        <f>ROUND(I548*H548,2)</f>
        <v>0</v>
      </c>
      <c r="K548" s="208" t="s">
        <v>127</v>
      </c>
      <c r="L548" s="46"/>
      <c r="M548" s="213" t="s">
        <v>28</v>
      </c>
      <c r="N548" s="214" t="s">
        <v>44</v>
      </c>
      <c r="O548" s="86"/>
      <c r="P548" s="215">
        <f>O548*H548</f>
        <v>0</v>
      </c>
      <c r="Q548" s="215">
        <v>0</v>
      </c>
      <c r="R548" s="215">
        <f>Q548*H548</f>
        <v>0</v>
      </c>
      <c r="S548" s="215">
        <v>0.082000000000000003</v>
      </c>
      <c r="T548" s="216">
        <f>S548*H548</f>
        <v>0.082000000000000003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7" t="s">
        <v>128</v>
      </c>
      <c r="AT548" s="217" t="s">
        <v>123</v>
      </c>
      <c r="AU548" s="217" t="s">
        <v>143</v>
      </c>
      <c r="AY548" s="19" t="s">
        <v>121</v>
      </c>
      <c r="BE548" s="218">
        <f>IF(N548="základní",J548,0)</f>
        <v>0</v>
      </c>
      <c r="BF548" s="218">
        <f>IF(N548="snížená",J548,0)</f>
        <v>0</v>
      </c>
      <c r="BG548" s="218">
        <f>IF(N548="zákl. přenesená",J548,0)</f>
        <v>0</v>
      </c>
      <c r="BH548" s="218">
        <f>IF(N548="sníž. přenesená",J548,0)</f>
        <v>0</v>
      </c>
      <c r="BI548" s="218">
        <f>IF(N548="nulová",J548,0)</f>
        <v>0</v>
      </c>
      <c r="BJ548" s="19" t="s">
        <v>81</v>
      </c>
      <c r="BK548" s="218">
        <f>ROUND(I548*H548,2)</f>
        <v>0</v>
      </c>
      <c r="BL548" s="19" t="s">
        <v>128</v>
      </c>
      <c r="BM548" s="217" t="s">
        <v>778</v>
      </c>
    </row>
    <row r="549" s="2" customFormat="1">
      <c r="A549" s="40"/>
      <c r="B549" s="41"/>
      <c r="C549" s="42"/>
      <c r="D549" s="219" t="s">
        <v>130</v>
      </c>
      <c r="E549" s="42"/>
      <c r="F549" s="220" t="s">
        <v>779</v>
      </c>
      <c r="G549" s="42"/>
      <c r="H549" s="42"/>
      <c r="I549" s="221"/>
      <c r="J549" s="42"/>
      <c r="K549" s="42"/>
      <c r="L549" s="46"/>
      <c r="M549" s="222"/>
      <c r="N549" s="223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130</v>
      </c>
      <c r="AU549" s="19" t="s">
        <v>143</v>
      </c>
    </row>
    <row r="550" s="2" customFormat="1">
      <c r="A550" s="40"/>
      <c r="B550" s="41"/>
      <c r="C550" s="42"/>
      <c r="D550" s="224" t="s">
        <v>132</v>
      </c>
      <c r="E550" s="42"/>
      <c r="F550" s="225" t="s">
        <v>780</v>
      </c>
      <c r="G550" s="42"/>
      <c r="H550" s="42"/>
      <c r="I550" s="221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132</v>
      </c>
      <c r="AU550" s="19" t="s">
        <v>143</v>
      </c>
    </row>
    <row r="551" s="13" customFormat="1">
      <c r="A551" s="13"/>
      <c r="B551" s="226"/>
      <c r="C551" s="227"/>
      <c r="D551" s="219" t="s">
        <v>134</v>
      </c>
      <c r="E551" s="228" t="s">
        <v>28</v>
      </c>
      <c r="F551" s="229" t="s">
        <v>81</v>
      </c>
      <c r="G551" s="227"/>
      <c r="H551" s="230">
        <v>1</v>
      </c>
      <c r="I551" s="231"/>
      <c r="J551" s="227"/>
      <c r="K551" s="227"/>
      <c r="L551" s="232"/>
      <c r="M551" s="233"/>
      <c r="N551" s="234"/>
      <c r="O551" s="234"/>
      <c r="P551" s="234"/>
      <c r="Q551" s="234"/>
      <c r="R551" s="234"/>
      <c r="S551" s="234"/>
      <c r="T551" s="23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6" t="s">
        <v>134</v>
      </c>
      <c r="AU551" s="236" t="s">
        <v>143</v>
      </c>
      <c r="AV551" s="13" t="s">
        <v>83</v>
      </c>
      <c r="AW551" s="13" t="s">
        <v>35</v>
      </c>
      <c r="AX551" s="13" t="s">
        <v>81</v>
      </c>
      <c r="AY551" s="236" t="s">
        <v>121</v>
      </c>
    </row>
    <row r="552" s="2" customFormat="1" ht="24.15" customHeight="1">
      <c r="A552" s="40"/>
      <c r="B552" s="41"/>
      <c r="C552" s="206" t="s">
        <v>781</v>
      </c>
      <c r="D552" s="206" t="s">
        <v>123</v>
      </c>
      <c r="E552" s="207" t="s">
        <v>782</v>
      </c>
      <c r="F552" s="208" t="s">
        <v>783</v>
      </c>
      <c r="G552" s="209" t="s">
        <v>272</v>
      </c>
      <c r="H552" s="210">
        <v>1</v>
      </c>
      <c r="I552" s="211"/>
      <c r="J552" s="212">
        <f>ROUND(I552*H552,2)</f>
        <v>0</v>
      </c>
      <c r="K552" s="208" t="s">
        <v>127</v>
      </c>
      <c r="L552" s="46"/>
      <c r="M552" s="213" t="s">
        <v>28</v>
      </c>
      <c r="N552" s="214" t="s">
        <v>44</v>
      </c>
      <c r="O552" s="86"/>
      <c r="P552" s="215">
        <f>O552*H552</f>
        <v>0</v>
      </c>
      <c r="Q552" s="215">
        <v>0</v>
      </c>
      <c r="R552" s="215">
        <f>Q552*H552</f>
        <v>0</v>
      </c>
      <c r="S552" s="215">
        <v>0.0040000000000000001</v>
      </c>
      <c r="T552" s="216">
        <f>S552*H552</f>
        <v>0.0040000000000000001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7" t="s">
        <v>128</v>
      </c>
      <c r="AT552" s="217" t="s">
        <v>123</v>
      </c>
      <c r="AU552" s="217" t="s">
        <v>143</v>
      </c>
      <c r="AY552" s="19" t="s">
        <v>121</v>
      </c>
      <c r="BE552" s="218">
        <f>IF(N552="základní",J552,0)</f>
        <v>0</v>
      </c>
      <c r="BF552" s="218">
        <f>IF(N552="snížená",J552,0)</f>
        <v>0</v>
      </c>
      <c r="BG552" s="218">
        <f>IF(N552="zákl. přenesená",J552,0)</f>
        <v>0</v>
      </c>
      <c r="BH552" s="218">
        <f>IF(N552="sníž. přenesená",J552,0)</f>
        <v>0</v>
      </c>
      <c r="BI552" s="218">
        <f>IF(N552="nulová",J552,0)</f>
        <v>0</v>
      </c>
      <c r="BJ552" s="19" t="s">
        <v>81</v>
      </c>
      <c r="BK552" s="218">
        <f>ROUND(I552*H552,2)</f>
        <v>0</v>
      </c>
      <c r="BL552" s="19" t="s">
        <v>128</v>
      </c>
      <c r="BM552" s="217" t="s">
        <v>784</v>
      </c>
    </row>
    <row r="553" s="2" customFormat="1">
      <c r="A553" s="40"/>
      <c r="B553" s="41"/>
      <c r="C553" s="42"/>
      <c r="D553" s="219" t="s">
        <v>130</v>
      </c>
      <c r="E553" s="42"/>
      <c r="F553" s="220" t="s">
        <v>785</v>
      </c>
      <c r="G553" s="42"/>
      <c r="H553" s="42"/>
      <c r="I553" s="221"/>
      <c r="J553" s="42"/>
      <c r="K553" s="42"/>
      <c r="L553" s="46"/>
      <c r="M553" s="222"/>
      <c r="N553" s="223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130</v>
      </c>
      <c r="AU553" s="19" t="s">
        <v>143</v>
      </c>
    </row>
    <row r="554" s="2" customFormat="1">
      <c r="A554" s="40"/>
      <c r="B554" s="41"/>
      <c r="C554" s="42"/>
      <c r="D554" s="224" t="s">
        <v>132</v>
      </c>
      <c r="E554" s="42"/>
      <c r="F554" s="225" t="s">
        <v>786</v>
      </c>
      <c r="G554" s="42"/>
      <c r="H554" s="42"/>
      <c r="I554" s="221"/>
      <c r="J554" s="42"/>
      <c r="K554" s="42"/>
      <c r="L554" s="46"/>
      <c r="M554" s="222"/>
      <c r="N554" s="223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132</v>
      </c>
      <c r="AU554" s="19" t="s">
        <v>143</v>
      </c>
    </row>
    <row r="555" s="13" customFormat="1">
      <c r="A555" s="13"/>
      <c r="B555" s="226"/>
      <c r="C555" s="227"/>
      <c r="D555" s="219" t="s">
        <v>134</v>
      </c>
      <c r="E555" s="228" t="s">
        <v>28</v>
      </c>
      <c r="F555" s="229" t="s">
        <v>81</v>
      </c>
      <c r="G555" s="227"/>
      <c r="H555" s="230">
        <v>1</v>
      </c>
      <c r="I555" s="231"/>
      <c r="J555" s="227"/>
      <c r="K555" s="227"/>
      <c r="L555" s="232"/>
      <c r="M555" s="233"/>
      <c r="N555" s="234"/>
      <c r="O555" s="234"/>
      <c r="P555" s="234"/>
      <c r="Q555" s="234"/>
      <c r="R555" s="234"/>
      <c r="S555" s="234"/>
      <c r="T555" s="23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6" t="s">
        <v>134</v>
      </c>
      <c r="AU555" s="236" t="s">
        <v>143</v>
      </c>
      <c r="AV555" s="13" t="s">
        <v>83</v>
      </c>
      <c r="AW555" s="13" t="s">
        <v>35</v>
      </c>
      <c r="AX555" s="13" t="s">
        <v>81</v>
      </c>
      <c r="AY555" s="236" t="s">
        <v>121</v>
      </c>
    </row>
    <row r="556" s="12" customFormat="1" ht="22.8" customHeight="1">
      <c r="A556" s="12"/>
      <c r="B556" s="190"/>
      <c r="C556" s="191"/>
      <c r="D556" s="192" t="s">
        <v>72</v>
      </c>
      <c r="E556" s="204" t="s">
        <v>787</v>
      </c>
      <c r="F556" s="204" t="s">
        <v>788</v>
      </c>
      <c r="G556" s="191"/>
      <c r="H556" s="191"/>
      <c r="I556" s="194"/>
      <c r="J556" s="205">
        <f>BK556</f>
        <v>0</v>
      </c>
      <c r="K556" s="191"/>
      <c r="L556" s="196"/>
      <c r="M556" s="197"/>
      <c r="N556" s="198"/>
      <c r="O556" s="198"/>
      <c r="P556" s="199">
        <f>SUM(P557:P601)</f>
        <v>0</v>
      </c>
      <c r="Q556" s="198"/>
      <c r="R556" s="199">
        <f>SUM(R557:R601)</f>
        <v>0</v>
      </c>
      <c r="S556" s="198"/>
      <c r="T556" s="200">
        <f>SUM(T557:T601)</f>
        <v>0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201" t="s">
        <v>81</v>
      </c>
      <c r="AT556" s="202" t="s">
        <v>72</v>
      </c>
      <c r="AU556" s="202" t="s">
        <v>81</v>
      </c>
      <c r="AY556" s="201" t="s">
        <v>121</v>
      </c>
      <c r="BK556" s="203">
        <f>SUM(BK557:BK601)</f>
        <v>0</v>
      </c>
    </row>
    <row r="557" s="2" customFormat="1" ht="21.75" customHeight="1">
      <c r="A557" s="40"/>
      <c r="B557" s="41"/>
      <c r="C557" s="206" t="s">
        <v>789</v>
      </c>
      <c r="D557" s="206" t="s">
        <v>123</v>
      </c>
      <c r="E557" s="207" t="s">
        <v>790</v>
      </c>
      <c r="F557" s="208" t="s">
        <v>791</v>
      </c>
      <c r="G557" s="209" t="s">
        <v>184</v>
      </c>
      <c r="H557" s="210">
        <v>2990.1030000000001</v>
      </c>
      <c r="I557" s="211"/>
      <c r="J557" s="212">
        <f>ROUND(I557*H557,2)</f>
        <v>0</v>
      </c>
      <c r="K557" s="208" t="s">
        <v>127</v>
      </c>
      <c r="L557" s="46"/>
      <c r="M557" s="213" t="s">
        <v>28</v>
      </c>
      <c r="N557" s="214" t="s">
        <v>44</v>
      </c>
      <c r="O557" s="86"/>
      <c r="P557" s="215">
        <f>O557*H557</f>
        <v>0</v>
      </c>
      <c r="Q557" s="215">
        <v>0</v>
      </c>
      <c r="R557" s="215">
        <f>Q557*H557</f>
        <v>0</v>
      </c>
      <c r="S557" s="215">
        <v>0</v>
      </c>
      <c r="T557" s="216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17" t="s">
        <v>128</v>
      </c>
      <c r="AT557" s="217" t="s">
        <v>123</v>
      </c>
      <c r="AU557" s="217" t="s">
        <v>83</v>
      </c>
      <c r="AY557" s="19" t="s">
        <v>121</v>
      </c>
      <c r="BE557" s="218">
        <f>IF(N557="základní",J557,0)</f>
        <v>0</v>
      </c>
      <c r="BF557" s="218">
        <f>IF(N557="snížená",J557,0)</f>
        <v>0</v>
      </c>
      <c r="BG557" s="218">
        <f>IF(N557="zákl. přenesená",J557,0)</f>
        <v>0</v>
      </c>
      <c r="BH557" s="218">
        <f>IF(N557="sníž. přenesená",J557,0)</f>
        <v>0</v>
      </c>
      <c r="BI557" s="218">
        <f>IF(N557="nulová",J557,0)</f>
        <v>0</v>
      </c>
      <c r="BJ557" s="19" t="s">
        <v>81</v>
      </c>
      <c r="BK557" s="218">
        <f>ROUND(I557*H557,2)</f>
        <v>0</v>
      </c>
      <c r="BL557" s="19" t="s">
        <v>128</v>
      </c>
      <c r="BM557" s="217" t="s">
        <v>792</v>
      </c>
    </row>
    <row r="558" s="2" customFormat="1">
      <c r="A558" s="40"/>
      <c r="B558" s="41"/>
      <c r="C558" s="42"/>
      <c r="D558" s="219" t="s">
        <v>130</v>
      </c>
      <c r="E558" s="42"/>
      <c r="F558" s="220" t="s">
        <v>793</v>
      </c>
      <c r="G558" s="42"/>
      <c r="H558" s="42"/>
      <c r="I558" s="221"/>
      <c r="J558" s="42"/>
      <c r="K558" s="42"/>
      <c r="L558" s="46"/>
      <c r="M558" s="222"/>
      <c r="N558" s="223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130</v>
      </c>
      <c r="AU558" s="19" t="s">
        <v>83</v>
      </c>
    </row>
    <row r="559" s="2" customFormat="1">
      <c r="A559" s="40"/>
      <c r="B559" s="41"/>
      <c r="C559" s="42"/>
      <c r="D559" s="224" t="s">
        <v>132</v>
      </c>
      <c r="E559" s="42"/>
      <c r="F559" s="225" t="s">
        <v>794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132</v>
      </c>
      <c r="AU559" s="19" t="s">
        <v>83</v>
      </c>
    </row>
    <row r="560" s="13" customFormat="1">
      <c r="A560" s="13"/>
      <c r="B560" s="226"/>
      <c r="C560" s="227"/>
      <c r="D560" s="219" t="s">
        <v>134</v>
      </c>
      <c r="E560" s="228" t="s">
        <v>28</v>
      </c>
      <c r="F560" s="229" t="s">
        <v>795</v>
      </c>
      <c r="G560" s="227"/>
      <c r="H560" s="230">
        <v>2192.6930000000002</v>
      </c>
      <c r="I560" s="231"/>
      <c r="J560" s="227"/>
      <c r="K560" s="227"/>
      <c r="L560" s="232"/>
      <c r="M560" s="233"/>
      <c r="N560" s="234"/>
      <c r="O560" s="234"/>
      <c r="P560" s="234"/>
      <c r="Q560" s="234"/>
      <c r="R560" s="234"/>
      <c r="S560" s="234"/>
      <c r="T560" s="23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6" t="s">
        <v>134</v>
      </c>
      <c r="AU560" s="236" t="s">
        <v>83</v>
      </c>
      <c r="AV560" s="13" t="s">
        <v>83</v>
      </c>
      <c r="AW560" s="13" t="s">
        <v>35</v>
      </c>
      <c r="AX560" s="13" t="s">
        <v>73</v>
      </c>
      <c r="AY560" s="236" t="s">
        <v>121</v>
      </c>
    </row>
    <row r="561" s="13" customFormat="1">
      <c r="A561" s="13"/>
      <c r="B561" s="226"/>
      <c r="C561" s="227"/>
      <c r="D561" s="219" t="s">
        <v>134</v>
      </c>
      <c r="E561" s="228" t="s">
        <v>28</v>
      </c>
      <c r="F561" s="229" t="s">
        <v>796</v>
      </c>
      <c r="G561" s="227"/>
      <c r="H561" s="230">
        <v>797.40999999999997</v>
      </c>
      <c r="I561" s="231"/>
      <c r="J561" s="227"/>
      <c r="K561" s="227"/>
      <c r="L561" s="232"/>
      <c r="M561" s="233"/>
      <c r="N561" s="234"/>
      <c r="O561" s="234"/>
      <c r="P561" s="234"/>
      <c r="Q561" s="234"/>
      <c r="R561" s="234"/>
      <c r="S561" s="234"/>
      <c r="T561" s="23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6" t="s">
        <v>134</v>
      </c>
      <c r="AU561" s="236" t="s">
        <v>83</v>
      </c>
      <c r="AV561" s="13" t="s">
        <v>83</v>
      </c>
      <c r="AW561" s="13" t="s">
        <v>35</v>
      </c>
      <c r="AX561" s="13" t="s">
        <v>73</v>
      </c>
      <c r="AY561" s="236" t="s">
        <v>121</v>
      </c>
    </row>
    <row r="562" s="14" customFormat="1">
      <c r="A562" s="14"/>
      <c r="B562" s="237"/>
      <c r="C562" s="238"/>
      <c r="D562" s="219" t="s">
        <v>134</v>
      </c>
      <c r="E562" s="239" t="s">
        <v>28</v>
      </c>
      <c r="F562" s="240" t="s">
        <v>142</v>
      </c>
      <c r="G562" s="238"/>
      <c r="H562" s="241">
        <v>2990.1030000000001</v>
      </c>
      <c r="I562" s="242"/>
      <c r="J562" s="238"/>
      <c r="K562" s="238"/>
      <c r="L562" s="243"/>
      <c r="M562" s="244"/>
      <c r="N562" s="245"/>
      <c r="O562" s="245"/>
      <c r="P562" s="245"/>
      <c r="Q562" s="245"/>
      <c r="R562" s="245"/>
      <c r="S562" s="245"/>
      <c r="T562" s="24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7" t="s">
        <v>134</v>
      </c>
      <c r="AU562" s="247" t="s">
        <v>83</v>
      </c>
      <c r="AV562" s="14" t="s">
        <v>128</v>
      </c>
      <c r="AW562" s="14" t="s">
        <v>35</v>
      </c>
      <c r="AX562" s="14" t="s">
        <v>81</v>
      </c>
      <c r="AY562" s="247" t="s">
        <v>121</v>
      </c>
    </row>
    <row r="563" s="2" customFormat="1" ht="24.15" customHeight="1">
      <c r="A563" s="40"/>
      <c r="B563" s="41"/>
      <c r="C563" s="206" t="s">
        <v>797</v>
      </c>
      <c r="D563" s="206" t="s">
        <v>123</v>
      </c>
      <c r="E563" s="207" t="s">
        <v>798</v>
      </c>
      <c r="F563" s="208" t="s">
        <v>799</v>
      </c>
      <c r="G563" s="209" t="s">
        <v>184</v>
      </c>
      <c r="H563" s="210">
        <v>26910.927</v>
      </c>
      <c r="I563" s="211"/>
      <c r="J563" s="212">
        <f>ROUND(I563*H563,2)</f>
        <v>0</v>
      </c>
      <c r="K563" s="208" t="s">
        <v>127</v>
      </c>
      <c r="L563" s="46"/>
      <c r="M563" s="213" t="s">
        <v>28</v>
      </c>
      <c r="N563" s="214" t="s">
        <v>44</v>
      </c>
      <c r="O563" s="86"/>
      <c r="P563" s="215">
        <f>O563*H563</f>
        <v>0</v>
      </c>
      <c r="Q563" s="215">
        <v>0</v>
      </c>
      <c r="R563" s="215">
        <f>Q563*H563</f>
        <v>0</v>
      </c>
      <c r="S563" s="215">
        <v>0</v>
      </c>
      <c r="T563" s="216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17" t="s">
        <v>128</v>
      </c>
      <c r="AT563" s="217" t="s">
        <v>123</v>
      </c>
      <c r="AU563" s="217" t="s">
        <v>83</v>
      </c>
      <c r="AY563" s="19" t="s">
        <v>121</v>
      </c>
      <c r="BE563" s="218">
        <f>IF(N563="základní",J563,0)</f>
        <v>0</v>
      </c>
      <c r="BF563" s="218">
        <f>IF(N563="snížená",J563,0)</f>
        <v>0</v>
      </c>
      <c r="BG563" s="218">
        <f>IF(N563="zákl. přenesená",J563,0)</f>
        <v>0</v>
      </c>
      <c r="BH563" s="218">
        <f>IF(N563="sníž. přenesená",J563,0)</f>
        <v>0</v>
      </c>
      <c r="BI563" s="218">
        <f>IF(N563="nulová",J563,0)</f>
        <v>0</v>
      </c>
      <c r="BJ563" s="19" t="s">
        <v>81</v>
      </c>
      <c r="BK563" s="218">
        <f>ROUND(I563*H563,2)</f>
        <v>0</v>
      </c>
      <c r="BL563" s="19" t="s">
        <v>128</v>
      </c>
      <c r="BM563" s="217" t="s">
        <v>800</v>
      </c>
    </row>
    <row r="564" s="2" customFormat="1">
      <c r="A564" s="40"/>
      <c r="B564" s="41"/>
      <c r="C564" s="42"/>
      <c r="D564" s="219" t="s">
        <v>130</v>
      </c>
      <c r="E564" s="42"/>
      <c r="F564" s="220" t="s">
        <v>801</v>
      </c>
      <c r="G564" s="42"/>
      <c r="H564" s="42"/>
      <c r="I564" s="221"/>
      <c r="J564" s="42"/>
      <c r="K564" s="42"/>
      <c r="L564" s="46"/>
      <c r="M564" s="222"/>
      <c r="N564" s="223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130</v>
      </c>
      <c r="AU564" s="19" t="s">
        <v>83</v>
      </c>
    </row>
    <row r="565" s="2" customFormat="1">
      <c r="A565" s="40"/>
      <c r="B565" s="41"/>
      <c r="C565" s="42"/>
      <c r="D565" s="224" t="s">
        <v>132</v>
      </c>
      <c r="E565" s="42"/>
      <c r="F565" s="225" t="s">
        <v>802</v>
      </c>
      <c r="G565" s="42"/>
      <c r="H565" s="42"/>
      <c r="I565" s="221"/>
      <c r="J565" s="42"/>
      <c r="K565" s="42"/>
      <c r="L565" s="46"/>
      <c r="M565" s="222"/>
      <c r="N565" s="223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132</v>
      </c>
      <c r="AU565" s="19" t="s">
        <v>83</v>
      </c>
    </row>
    <row r="566" s="2" customFormat="1">
      <c r="A566" s="40"/>
      <c r="B566" s="41"/>
      <c r="C566" s="42"/>
      <c r="D566" s="219" t="s">
        <v>171</v>
      </c>
      <c r="E566" s="42"/>
      <c r="F566" s="248" t="s">
        <v>172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171</v>
      </c>
      <c r="AU566" s="19" t="s">
        <v>83</v>
      </c>
    </row>
    <row r="567" s="13" customFormat="1">
      <c r="A567" s="13"/>
      <c r="B567" s="226"/>
      <c r="C567" s="227"/>
      <c r="D567" s="219" t="s">
        <v>134</v>
      </c>
      <c r="E567" s="228" t="s">
        <v>28</v>
      </c>
      <c r="F567" s="229" t="s">
        <v>803</v>
      </c>
      <c r="G567" s="227"/>
      <c r="H567" s="230">
        <v>19734.237000000001</v>
      </c>
      <c r="I567" s="231"/>
      <c r="J567" s="227"/>
      <c r="K567" s="227"/>
      <c r="L567" s="232"/>
      <c r="M567" s="233"/>
      <c r="N567" s="234"/>
      <c r="O567" s="234"/>
      <c r="P567" s="234"/>
      <c r="Q567" s="234"/>
      <c r="R567" s="234"/>
      <c r="S567" s="234"/>
      <c r="T567" s="235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6" t="s">
        <v>134</v>
      </c>
      <c r="AU567" s="236" t="s">
        <v>83</v>
      </c>
      <c r="AV567" s="13" t="s">
        <v>83</v>
      </c>
      <c r="AW567" s="13" t="s">
        <v>35</v>
      </c>
      <c r="AX567" s="13" t="s">
        <v>73</v>
      </c>
      <c r="AY567" s="236" t="s">
        <v>121</v>
      </c>
    </row>
    <row r="568" s="13" customFormat="1">
      <c r="A568" s="13"/>
      <c r="B568" s="226"/>
      <c r="C568" s="227"/>
      <c r="D568" s="219" t="s">
        <v>134</v>
      </c>
      <c r="E568" s="228" t="s">
        <v>28</v>
      </c>
      <c r="F568" s="229" t="s">
        <v>804</v>
      </c>
      <c r="G568" s="227"/>
      <c r="H568" s="230">
        <v>7176.6899999999996</v>
      </c>
      <c r="I568" s="231"/>
      <c r="J568" s="227"/>
      <c r="K568" s="227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134</v>
      </c>
      <c r="AU568" s="236" t="s">
        <v>83</v>
      </c>
      <c r="AV568" s="13" t="s">
        <v>83</v>
      </c>
      <c r="AW568" s="13" t="s">
        <v>35</v>
      </c>
      <c r="AX568" s="13" t="s">
        <v>73</v>
      </c>
      <c r="AY568" s="236" t="s">
        <v>121</v>
      </c>
    </row>
    <row r="569" s="14" customFormat="1">
      <c r="A569" s="14"/>
      <c r="B569" s="237"/>
      <c r="C569" s="238"/>
      <c r="D569" s="219" t="s">
        <v>134</v>
      </c>
      <c r="E569" s="239" t="s">
        <v>28</v>
      </c>
      <c r="F569" s="240" t="s">
        <v>142</v>
      </c>
      <c r="G569" s="238"/>
      <c r="H569" s="241">
        <v>26910.927</v>
      </c>
      <c r="I569" s="242"/>
      <c r="J569" s="238"/>
      <c r="K569" s="238"/>
      <c r="L569" s="243"/>
      <c r="M569" s="244"/>
      <c r="N569" s="245"/>
      <c r="O569" s="245"/>
      <c r="P569" s="245"/>
      <c r="Q569" s="245"/>
      <c r="R569" s="245"/>
      <c r="S569" s="245"/>
      <c r="T569" s="24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7" t="s">
        <v>134</v>
      </c>
      <c r="AU569" s="247" t="s">
        <v>83</v>
      </c>
      <c r="AV569" s="14" t="s">
        <v>128</v>
      </c>
      <c r="AW569" s="14" t="s">
        <v>35</v>
      </c>
      <c r="AX569" s="14" t="s">
        <v>81</v>
      </c>
      <c r="AY569" s="247" t="s">
        <v>121</v>
      </c>
    </row>
    <row r="570" s="2" customFormat="1" ht="21.75" customHeight="1">
      <c r="A570" s="40"/>
      <c r="B570" s="41"/>
      <c r="C570" s="206" t="s">
        <v>805</v>
      </c>
      <c r="D570" s="206" t="s">
        <v>123</v>
      </c>
      <c r="E570" s="207" t="s">
        <v>806</v>
      </c>
      <c r="F570" s="208" t="s">
        <v>807</v>
      </c>
      <c r="G570" s="209" t="s">
        <v>184</v>
      </c>
      <c r="H570" s="210">
        <v>281.63099999999997</v>
      </c>
      <c r="I570" s="211"/>
      <c r="J570" s="212">
        <f>ROUND(I570*H570,2)</f>
        <v>0</v>
      </c>
      <c r="K570" s="208" t="s">
        <v>127</v>
      </c>
      <c r="L570" s="46"/>
      <c r="M570" s="213" t="s">
        <v>28</v>
      </c>
      <c r="N570" s="214" t="s">
        <v>44</v>
      </c>
      <c r="O570" s="86"/>
      <c r="P570" s="215">
        <f>O570*H570</f>
        <v>0</v>
      </c>
      <c r="Q570" s="215">
        <v>0</v>
      </c>
      <c r="R570" s="215">
        <f>Q570*H570</f>
        <v>0</v>
      </c>
      <c r="S570" s="215">
        <v>0</v>
      </c>
      <c r="T570" s="216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7" t="s">
        <v>128</v>
      </c>
      <c r="AT570" s="217" t="s">
        <v>123</v>
      </c>
      <c r="AU570" s="217" t="s">
        <v>83</v>
      </c>
      <c r="AY570" s="19" t="s">
        <v>121</v>
      </c>
      <c r="BE570" s="218">
        <f>IF(N570="základní",J570,0)</f>
        <v>0</v>
      </c>
      <c r="BF570" s="218">
        <f>IF(N570="snížená",J570,0)</f>
        <v>0</v>
      </c>
      <c r="BG570" s="218">
        <f>IF(N570="zákl. přenesená",J570,0)</f>
        <v>0</v>
      </c>
      <c r="BH570" s="218">
        <f>IF(N570="sníž. přenesená",J570,0)</f>
        <v>0</v>
      </c>
      <c r="BI570" s="218">
        <f>IF(N570="nulová",J570,0)</f>
        <v>0</v>
      </c>
      <c r="BJ570" s="19" t="s">
        <v>81</v>
      </c>
      <c r="BK570" s="218">
        <f>ROUND(I570*H570,2)</f>
        <v>0</v>
      </c>
      <c r="BL570" s="19" t="s">
        <v>128</v>
      </c>
      <c r="BM570" s="217" t="s">
        <v>808</v>
      </c>
    </row>
    <row r="571" s="2" customFormat="1">
      <c r="A571" s="40"/>
      <c r="B571" s="41"/>
      <c r="C571" s="42"/>
      <c r="D571" s="219" t="s">
        <v>130</v>
      </c>
      <c r="E571" s="42"/>
      <c r="F571" s="220" t="s">
        <v>809</v>
      </c>
      <c r="G571" s="42"/>
      <c r="H571" s="42"/>
      <c r="I571" s="221"/>
      <c r="J571" s="42"/>
      <c r="K571" s="42"/>
      <c r="L571" s="46"/>
      <c r="M571" s="222"/>
      <c r="N571" s="223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130</v>
      </c>
      <c r="AU571" s="19" t="s">
        <v>83</v>
      </c>
    </row>
    <row r="572" s="2" customFormat="1">
      <c r="A572" s="40"/>
      <c r="B572" s="41"/>
      <c r="C572" s="42"/>
      <c r="D572" s="224" t="s">
        <v>132</v>
      </c>
      <c r="E572" s="42"/>
      <c r="F572" s="225" t="s">
        <v>810</v>
      </c>
      <c r="G572" s="42"/>
      <c r="H572" s="42"/>
      <c r="I572" s="221"/>
      <c r="J572" s="42"/>
      <c r="K572" s="42"/>
      <c r="L572" s="46"/>
      <c r="M572" s="222"/>
      <c r="N572" s="223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132</v>
      </c>
      <c r="AU572" s="19" t="s">
        <v>83</v>
      </c>
    </row>
    <row r="573" s="13" customFormat="1">
      <c r="A573" s="13"/>
      <c r="B573" s="226"/>
      <c r="C573" s="227"/>
      <c r="D573" s="219" t="s">
        <v>134</v>
      </c>
      <c r="E573" s="228" t="s">
        <v>28</v>
      </c>
      <c r="F573" s="229" t="s">
        <v>811</v>
      </c>
      <c r="G573" s="227"/>
      <c r="H573" s="230">
        <v>158.14400000000001</v>
      </c>
      <c r="I573" s="231"/>
      <c r="J573" s="227"/>
      <c r="K573" s="227"/>
      <c r="L573" s="232"/>
      <c r="M573" s="233"/>
      <c r="N573" s="234"/>
      <c r="O573" s="234"/>
      <c r="P573" s="234"/>
      <c r="Q573" s="234"/>
      <c r="R573" s="234"/>
      <c r="S573" s="234"/>
      <c r="T573" s="23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6" t="s">
        <v>134</v>
      </c>
      <c r="AU573" s="236" t="s">
        <v>83</v>
      </c>
      <c r="AV573" s="13" t="s">
        <v>83</v>
      </c>
      <c r="AW573" s="13" t="s">
        <v>35</v>
      </c>
      <c r="AX573" s="13" t="s">
        <v>73</v>
      </c>
      <c r="AY573" s="236" t="s">
        <v>121</v>
      </c>
    </row>
    <row r="574" s="13" customFormat="1">
      <c r="A574" s="13"/>
      <c r="B574" s="226"/>
      <c r="C574" s="227"/>
      <c r="D574" s="219" t="s">
        <v>134</v>
      </c>
      <c r="E574" s="228" t="s">
        <v>28</v>
      </c>
      <c r="F574" s="229" t="s">
        <v>812</v>
      </c>
      <c r="G574" s="227"/>
      <c r="H574" s="230">
        <v>123.487</v>
      </c>
      <c r="I574" s="231"/>
      <c r="J574" s="227"/>
      <c r="K574" s="227"/>
      <c r="L574" s="232"/>
      <c r="M574" s="233"/>
      <c r="N574" s="234"/>
      <c r="O574" s="234"/>
      <c r="P574" s="234"/>
      <c r="Q574" s="234"/>
      <c r="R574" s="234"/>
      <c r="S574" s="234"/>
      <c r="T574" s="23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6" t="s">
        <v>134</v>
      </c>
      <c r="AU574" s="236" t="s">
        <v>83</v>
      </c>
      <c r="AV574" s="13" t="s">
        <v>83</v>
      </c>
      <c r="AW574" s="13" t="s">
        <v>35</v>
      </c>
      <c r="AX574" s="13" t="s">
        <v>73</v>
      </c>
      <c r="AY574" s="236" t="s">
        <v>121</v>
      </c>
    </row>
    <row r="575" s="14" customFormat="1">
      <c r="A575" s="14"/>
      <c r="B575" s="237"/>
      <c r="C575" s="238"/>
      <c r="D575" s="219" t="s">
        <v>134</v>
      </c>
      <c r="E575" s="239" t="s">
        <v>28</v>
      </c>
      <c r="F575" s="240" t="s">
        <v>142</v>
      </c>
      <c r="G575" s="238"/>
      <c r="H575" s="241">
        <v>281.63099999999997</v>
      </c>
      <c r="I575" s="242"/>
      <c r="J575" s="238"/>
      <c r="K575" s="238"/>
      <c r="L575" s="243"/>
      <c r="M575" s="244"/>
      <c r="N575" s="245"/>
      <c r="O575" s="245"/>
      <c r="P575" s="245"/>
      <c r="Q575" s="245"/>
      <c r="R575" s="245"/>
      <c r="S575" s="245"/>
      <c r="T575" s="246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7" t="s">
        <v>134</v>
      </c>
      <c r="AU575" s="247" t="s">
        <v>83</v>
      </c>
      <c r="AV575" s="14" t="s">
        <v>128</v>
      </c>
      <c r="AW575" s="14" t="s">
        <v>35</v>
      </c>
      <c r="AX575" s="14" t="s">
        <v>81</v>
      </c>
      <c r="AY575" s="247" t="s">
        <v>121</v>
      </c>
    </row>
    <row r="576" s="2" customFormat="1" ht="24.15" customHeight="1">
      <c r="A576" s="40"/>
      <c r="B576" s="41"/>
      <c r="C576" s="206" t="s">
        <v>813</v>
      </c>
      <c r="D576" s="206" t="s">
        <v>123</v>
      </c>
      <c r="E576" s="207" t="s">
        <v>814</v>
      </c>
      <c r="F576" s="208" t="s">
        <v>815</v>
      </c>
      <c r="G576" s="209" t="s">
        <v>184</v>
      </c>
      <c r="H576" s="210">
        <v>1546.7829999999999</v>
      </c>
      <c r="I576" s="211"/>
      <c r="J576" s="212">
        <f>ROUND(I576*H576,2)</f>
        <v>0</v>
      </c>
      <c r="K576" s="208" t="s">
        <v>127</v>
      </c>
      <c r="L576" s="46"/>
      <c r="M576" s="213" t="s">
        <v>28</v>
      </c>
      <c r="N576" s="214" t="s">
        <v>44</v>
      </c>
      <c r="O576" s="86"/>
      <c r="P576" s="215">
        <f>O576*H576</f>
        <v>0</v>
      </c>
      <c r="Q576" s="215">
        <v>0</v>
      </c>
      <c r="R576" s="215">
        <f>Q576*H576</f>
        <v>0</v>
      </c>
      <c r="S576" s="215">
        <v>0</v>
      </c>
      <c r="T576" s="216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17" t="s">
        <v>128</v>
      </c>
      <c r="AT576" s="217" t="s">
        <v>123</v>
      </c>
      <c r="AU576" s="217" t="s">
        <v>83</v>
      </c>
      <c r="AY576" s="19" t="s">
        <v>121</v>
      </c>
      <c r="BE576" s="218">
        <f>IF(N576="základní",J576,0)</f>
        <v>0</v>
      </c>
      <c r="BF576" s="218">
        <f>IF(N576="snížená",J576,0)</f>
        <v>0</v>
      </c>
      <c r="BG576" s="218">
        <f>IF(N576="zákl. přenesená",J576,0)</f>
        <v>0</v>
      </c>
      <c r="BH576" s="218">
        <f>IF(N576="sníž. přenesená",J576,0)</f>
        <v>0</v>
      </c>
      <c r="BI576" s="218">
        <f>IF(N576="nulová",J576,0)</f>
        <v>0</v>
      </c>
      <c r="BJ576" s="19" t="s">
        <v>81</v>
      </c>
      <c r="BK576" s="218">
        <f>ROUND(I576*H576,2)</f>
        <v>0</v>
      </c>
      <c r="BL576" s="19" t="s">
        <v>128</v>
      </c>
      <c r="BM576" s="217" t="s">
        <v>816</v>
      </c>
    </row>
    <row r="577" s="2" customFormat="1">
      <c r="A577" s="40"/>
      <c r="B577" s="41"/>
      <c r="C577" s="42"/>
      <c r="D577" s="219" t="s">
        <v>130</v>
      </c>
      <c r="E577" s="42"/>
      <c r="F577" s="220" t="s">
        <v>817</v>
      </c>
      <c r="G577" s="42"/>
      <c r="H577" s="42"/>
      <c r="I577" s="221"/>
      <c r="J577" s="42"/>
      <c r="K577" s="42"/>
      <c r="L577" s="46"/>
      <c r="M577" s="222"/>
      <c r="N577" s="223"/>
      <c r="O577" s="86"/>
      <c r="P577" s="86"/>
      <c r="Q577" s="86"/>
      <c r="R577" s="86"/>
      <c r="S577" s="86"/>
      <c r="T577" s="87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T577" s="19" t="s">
        <v>130</v>
      </c>
      <c r="AU577" s="19" t="s">
        <v>83</v>
      </c>
    </row>
    <row r="578" s="2" customFormat="1">
      <c r="A578" s="40"/>
      <c r="B578" s="41"/>
      <c r="C578" s="42"/>
      <c r="D578" s="224" t="s">
        <v>132</v>
      </c>
      <c r="E578" s="42"/>
      <c r="F578" s="225" t="s">
        <v>818</v>
      </c>
      <c r="G578" s="42"/>
      <c r="H578" s="42"/>
      <c r="I578" s="221"/>
      <c r="J578" s="42"/>
      <c r="K578" s="42"/>
      <c r="L578" s="46"/>
      <c r="M578" s="222"/>
      <c r="N578" s="223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T578" s="19" t="s">
        <v>132</v>
      </c>
      <c r="AU578" s="19" t="s">
        <v>83</v>
      </c>
    </row>
    <row r="579" s="2" customFormat="1">
      <c r="A579" s="40"/>
      <c r="B579" s="41"/>
      <c r="C579" s="42"/>
      <c r="D579" s="219" t="s">
        <v>171</v>
      </c>
      <c r="E579" s="42"/>
      <c r="F579" s="248" t="s">
        <v>172</v>
      </c>
      <c r="G579" s="42"/>
      <c r="H579" s="42"/>
      <c r="I579" s="221"/>
      <c r="J579" s="42"/>
      <c r="K579" s="42"/>
      <c r="L579" s="46"/>
      <c r="M579" s="222"/>
      <c r="N579" s="223"/>
      <c r="O579" s="86"/>
      <c r="P579" s="86"/>
      <c r="Q579" s="86"/>
      <c r="R579" s="86"/>
      <c r="S579" s="86"/>
      <c r="T579" s="87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T579" s="19" t="s">
        <v>171</v>
      </c>
      <c r="AU579" s="19" t="s">
        <v>83</v>
      </c>
    </row>
    <row r="580" s="13" customFormat="1">
      <c r="A580" s="13"/>
      <c r="B580" s="226"/>
      <c r="C580" s="227"/>
      <c r="D580" s="219" t="s">
        <v>134</v>
      </c>
      <c r="E580" s="228" t="s">
        <v>28</v>
      </c>
      <c r="F580" s="229" t="s">
        <v>819</v>
      </c>
      <c r="G580" s="227"/>
      <c r="H580" s="230">
        <v>1423.2960000000001</v>
      </c>
      <c r="I580" s="231"/>
      <c r="J580" s="227"/>
      <c r="K580" s="227"/>
      <c r="L580" s="232"/>
      <c r="M580" s="233"/>
      <c r="N580" s="234"/>
      <c r="O580" s="234"/>
      <c r="P580" s="234"/>
      <c r="Q580" s="234"/>
      <c r="R580" s="234"/>
      <c r="S580" s="234"/>
      <c r="T580" s="23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6" t="s">
        <v>134</v>
      </c>
      <c r="AU580" s="236" t="s">
        <v>83</v>
      </c>
      <c r="AV580" s="13" t="s">
        <v>83</v>
      </c>
      <c r="AW580" s="13" t="s">
        <v>35</v>
      </c>
      <c r="AX580" s="13" t="s">
        <v>73</v>
      </c>
      <c r="AY580" s="236" t="s">
        <v>121</v>
      </c>
    </row>
    <row r="581" s="13" customFormat="1">
      <c r="A581" s="13"/>
      <c r="B581" s="226"/>
      <c r="C581" s="227"/>
      <c r="D581" s="219" t="s">
        <v>134</v>
      </c>
      <c r="E581" s="228" t="s">
        <v>28</v>
      </c>
      <c r="F581" s="229" t="s">
        <v>820</v>
      </c>
      <c r="G581" s="227"/>
      <c r="H581" s="230">
        <v>123.487</v>
      </c>
      <c r="I581" s="231"/>
      <c r="J581" s="227"/>
      <c r="K581" s="227"/>
      <c r="L581" s="232"/>
      <c r="M581" s="233"/>
      <c r="N581" s="234"/>
      <c r="O581" s="234"/>
      <c r="P581" s="234"/>
      <c r="Q581" s="234"/>
      <c r="R581" s="234"/>
      <c r="S581" s="234"/>
      <c r="T581" s="23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6" t="s">
        <v>134</v>
      </c>
      <c r="AU581" s="236" t="s">
        <v>83</v>
      </c>
      <c r="AV581" s="13" t="s">
        <v>83</v>
      </c>
      <c r="AW581" s="13" t="s">
        <v>35</v>
      </c>
      <c r="AX581" s="13" t="s">
        <v>73</v>
      </c>
      <c r="AY581" s="236" t="s">
        <v>121</v>
      </c>
    </row>
    <row r="582" s="14" customFormat="1">
      <c r="A582" s="14"/>
      <c r="B582" s="237"/>
      <c r="C582" s="238"/>
      <c r="D582" s="219" t="s">
        <v>134</v>
      </c>
      <c r="E582" s="239" t="s">
        <v>28</v>
      </c>
      <c r="F582" s="240" t="s">
        <v>142</v>
      </c>
      <c r="G582" s="238"/>
      <c r="H582" s="241">
        <v>1546.7830000000001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7" t="s">
        <v>134</v>
      </c>
      <c r="AU582" s="247" t="s">
        <v>83</v>
      </c>
      <c r="AV582" s="14" t="s">
        <v>128</v>
      </c>
      <c r="AW582" s="14" t="s">
        <v>35</v>
      </c>
      <c r="AX582" s="14" t="s">
        <v>81</v>
      </c>
      <c r="AY582" s="247" t="s">
        <v>121</v>
      </c>
    </row>
    <row r="583" s="2" customFormat="1" ht="24.15" customHeight="1">
      <c r="A583" s="40"/>
      <c r="B583" s="41"/>
      <c r="C583" s="206" t="s">
        <v>821</v>
      </c>
      <c r="D583" s="206" t="s">
        <v>123</v>
      </c>
      <c r="E583" s="207" t="s">
        <v>822</v>
      </c>
      <c r="F583" s="208" t="s">
        <v>823</v>
      </c>
      <c r="G583" s="209" t="s">
        <v>184</v>
      </c>
      <c r="H583" s="210">
        <v>123.487</v>
      </c>
      <c r="I583" s="211"/>
      <c r="J583" s="212">
        <f>ROUND(I583*H583,2)</f>
        <v>0</v>
      </c>
      <c r="K583" s="208" t="s">
        <v>127</v>
      </c>
      <c r="L583" s="46"/>
      <c r="M583" s="213" t="s">
        <v>28</v>
      </c>
      <c r="N583" s="214" t="s">
        <v>44</v>
      </c>
      <c r="O583" s="86"/>
      <c r="P583" s="215">
        <f>O583*H583</f>
        <v>0</v>
      </c>
      <c r="Q583" s="215">
        <v>0</v>
      </c>
      <c r="R583" s="215">
        <f>Q583*H583</f>
        <v>0</v>
      </c>
      <c r="S583" s="215">
        <v>0</v>
      </c>
      <c r="T583" s="216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7" t="s">
        <v>128</v>
      </c>
      <c r="AT583" s="217" t="s">
        <v>123</v>
      </c>
      <c r="AU583" s="217" t="s">
        <v>83</v>
      </c>
      <c r="AY583" s="19" t="s">
        <v>121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81</v>
      </c>
      <c r="BK583" s="218">
        <f>ROUND(I583*H583,2)</f>
        <v>0</v>
      </c>
      <c r="BL583" s="19" t="s">
        <v>128</v>
      </c>
      <c r="BM583" s="217" t="s">
        <v>824</v>
      </c>
    </row>
    <row r="584" s="2" customFormat="1">
      <c r="A584" s="40"/>
      <c r="B584" s="41"/>
      <c r="C584" s="42"/>
      <c r="D584" s="219" t="s">
        <v>130</v>
      </c>
      <c r="E584" s="42"/>
      <c r="F584" s="220" t="s">
        <v>825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130</v>
      </c>
      <c r="AU584" s="19" t="s">
        <v>83</v>
      </c>
    </row>
    <row r="585" s="2" customFormat="1">
      <c r="A585" s="40"/>
      <c r="B585" s="41"/>
      <c r="C585" s="42"/>
      <c r="D585" s="224" t="s">
        <v>132</v>
      </c>
      <c r="E585" s="42"/>
      <c r="F585" s="225" t="s">
        <v>826</v>
      </c>
      <c r="G585" s="42"/>
      <c r="H585" s="42"/>
      <c r="I585" s="221"/>
      <c r="J585" s="42"/>
      <c r="K585" s="42"/>
      <c r="L585" s="46"/>
      <c r="M585" s="222"/>
      <c r="N585" s="223"/>
      <c r="O585" s="86"/>
      <c r="P585" s="86"/>
      <c r="Q585" s="86"/>
      <c r="R585" s="86"/>
      <c r="S585" s="86"/>
      <c r="T585" s="87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T585" s="19" t="s">
        <v>132</v>
      </c>
      <c r="AU585" s="19" t="s">
        <v>83</v>
      </c>
    </row>
    <row r="586" s="13" customFormat="1">
      <c r="A586" s="13"/>
      <c r="B586" s="226"/>
      <c r="C586" s="227"/>
      <c r="D586" s="219" t="s">
        <v>134</v>
      </c>
      <c r="E586" s="228" t="s">
        <v>28</v>
      </c>
      <c r="F586" s="229" t="s">
        <v>812</v>
      </c>
      <c r="G586" s="227"/>
      <c r="H586" s="230">
        <v>123.487</v>
      </c>
      <c r="I586" s="231"/>
      <c r="J586" s="227"/>
      <c r="K586" s="227"/>
      <c r="L586" s="232"/>
      <c r="M586" s="233"/>
      <c r="N586" s="234"/>
      <c r="O586" s="234"/>
      <c r="P586" s="234"/>
      <c r="Q586" s="234"/>
      <c r="R586" s="234"/>
      <c r="S586" s="234"/>
      <c r="T586" s="235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6" t="s">
        <v>134</v>
      </c>
      <c r="AU586" s="236" t="s">
        <v>83</v>
      </c>
      <c r="AV586" s="13" t="s">
        <v>83</v>
      </c>
      <c r="AW586" s="13" t="s">
        <v>35</v>
      </c>
      <c r="AX586" s="13" t="s">
        <v>81</v>
      </c>
      <c r="AY586" s="236" t="s">
        <v>121</v>
      </c>
    </row>
    <row r="587" s="2" customFormat="1" ht="37.8" customHeight="1">
      <c r="A587" s="40"/>
      <c r="B587" s="41"/>
      <c r="C587" s="206" t="s">
        <v>827</v>
      </c>
      <c r="D587" s="206" t="s">
        <v>123</v>
      </c>
      <c r="E587" s="207" t="s">
        <v>828</v>
      </c>
      <c r="F587" s="208" t="s">
        <v>829</v>
      </c>
      <c r="G587" s="209" t="s">
        <v>184</v>
      </c>
      <c r="H587" s="210">
        <v>158.14400000000001</v>
      </c>
      <c r="I587" s="211"/>
      <c r="J587" s="212">
        <f>ROUND(I587*H587,2)</f>
        <v>0</v>
      </c>
      <c r="K587" s="208" t="s">
        <v>127</v>
      </c>
      <c r="L587" s="46"/>
      <c r="M587" s="213" t="s">
        <v>28</v>
      </c>
      <c r="N587" s="214" t="s">
        <v>44</v>
      </c>
      <c r="O587" s="86"/>
      <c r="P587" s="215">
        <f>O587*H587</f>
        <v>0</v>
      </c>
      <c r="Q587" s="215">
        <v>0</v>
      </c>
      <c r="R587" s="215">
        <f>Q587*H587</f>
        <v>0</v>
      </c>
      <c r="S587" s="215">
        <v>0</v>
      </c>
      <c r="T587" s="216">
        <f>S587*H587</f>
        <v>0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17" t="s">
        <v>128</v>
      </c>
      <c r="AT587" s="217" t="s">
        <v>123</v>
      </c>
      <c r="AU587" s="217" t="s">
        <v>83</v>
      </c>
      <c r="AY587" s="19" t="s">
        <v>121</v>
      </c>
      <c r="BE587" s="218">
        <f>IF(N587="základní",J587,0)</f>
        <v>0</v>
      </c>
      <c r="BF587" s="218">
        <f>IF(N587="snížená",J587,0)</f>
        <v>0</v>
      </c>
      <c r="BG587" s="218">
        <f>IF(N587="zákl. přenesená",J587,0)</f>
        <v>0</v>
      </c>
      <c r="BH587" s="218">
        <f>IF(N587="sníž. přenesená",J587,0)</f>
        <v>0</v>
      </c>
      <c r="BI587" s="218">
        <f>IF(N587="nulová",J587,0)</f>
        <v>0</v>
      </c>
      <c r="BJ587" s="19" t="s">
        <v>81</v>
      </c>
      <c r="BK587" s="218">
        <f>ROUND(I587*H587,2)</f>
        <v>0</v>
      </c>
      <c r="BL587" s="19" t="s">
        <v>128</v>
      </c>
      <c r="BM587" s="217" t="s">
        <v>830</v>
      </c>
    </row>
    <row r="588" s="2" customFormat="1">
      <c r="A588" s="40"/>
      <c r="B588" s="41"/>
      <c r="C588" s="42"/>
      <c r="D588" s="219" t="s">
        <v>130</v>
      </c>
      <c r="E588" s="42"/>
      <c r="F588" s="220" t="s">
        <v>831</v>
      </c>
      <c r="G588" s="42"/>
      <c r="H588" s="42"/>
      <c r="I588" s="221"/>
      <c r="J588" s="42"/>
      <c r="K588" s="42"/>
      <c r="L588" s="46"/>
      <c r="M588" s="222"/>
      <c r="N588" s="223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130</v>
      </c>
      <c r="AU588" s="19" t="s">
        <v>83</v>
      </c>
    </row>
    <row r="589" s="2" customFormat="1">
      <c r="A589" s="40"/>
      <c r="B589" s="41"/>
      <c r="C589" s="42"/>
      <c r="D589" s="224" t="s">
        <v>132</v>
      </c>
      <c r="E589" s="42"/>
      <c r="F589" s="225" t="s">
        <v>832</v>
      </c>
      <c r="G589" s="42"/>
      <c r="H589" s="42"/>
      <c r="I589" s="221"/>
      <c r="J589" s="42"/>
      <c r="K589" s="42"/>
      <c r="L589" s="46"/>
      <c r="M589" s="222"/>
      <c r="N589" s="223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132</v>
      </c>
      <c r="AU589" s="19" t="s">
        <v>83</v>
      </c>
    </row>
    <row r="590" s="13" customFormat="1">
      <c r="A590" s="13"/>
      <c r="B590" s="226"/>
      <c r="C590" s="227"/>
      <c r="D590" s="219" t="s">
        <v>134</v>
      </c>
      <c r="E590" s="228" t="s">
        <v>28</v>
      </c>
      <c r="F590" s="229" t="s">
        <v>833</v>
      </c>
      <c r="G590" s="227"/>
      <c r="H590" s="230">
        <v>158.14400000000001</v>
      </c>
      <c r="I590" s="231"/>
      <c r="J590" s="227"/>
      <c r="K590" s="227"/>
      <c r="L590" s="232"/>
      <c r="M590" s="233"/>
      <c r="N590" s="234"/>
      <c r="O590" s="234"/>
      <c r="P590" s="234"/>
      <c r="Q590" s="234"/>
      <c r="R590" s="234"/>
      <c r="S590" s="234"/>
      <c r="T590" s="23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6" t="s">
        <v>134</v>
      </c>
      <c r="AU590" s="236" t="s">
        <v>83</v>
      </c>
      <c r="AV590" s="13" t="s">
        <v>83</v>
      </c>
      <c r="AW590" s="13" t="s">
        <v>35</v>
      </c>
      <c r="AX590" s="13" t="s">
        <v>73</v>
      </c>
      <c r="AY590" s="236" t="s">
        <v>121</v>
      </c>
    </row>
    <row r="591" s="14" customFormat="1">
      <c r="A591" s="14"/>
      <c r="B591" s="237"/>
      <c r="C591" s="238"/>
      <c r="D591" s="219" t="s">
        <v>134</v>
      </c>
      <c r="E591" s="239" t="s">
        <v>28</v>
      </c>
      <c r="F591" s="240" t="s">
        <v>142</v>
      </c>
      <c r="G591" s="238"/>
      <c r="H591" s="241">
        <v>158.14400000000001</v>
      </c>
      <c r="I591" s="242"/>
      <c r="J591" s="238"/>
      <c r="K591" s="238"/>
      <c r="L591" s="243"/>
      <c r="M591" s="244"/>
      <c r="N591" s="245"/>
      <c r="O591" s="245"/>
      <c r="P591" s="245"/>
      <c r="Q591" s="245"/>
      <c r="R591" s="245"/>
      <c r="S591" s="245"/>
      <c r="T591" s="24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7" t="s">
        <v>134</v>
      </c>
      <c r="AU591" s="247" t="s">
        <v>83</v>
      </c>
      <c r="AV591" s="14" t="s">
        <v>128</v>
      </c>
      <c r="AW591" s="14" t="s">
        <v>35</v>
      </c>
      <c r="AX591" s="14" t="s">
        <v>81</v>
      </c>
      <c r="AY591" s="247" t="s">
        <v>121</v>
      </c>
    </row>
    <row r="592" s="2" customFormat="1" ht="44.25" customHeight="1">
      <c r="A592" s="40"/>
      <c r="B592" s="41"/>
      <c r="C592" s="206" t="s">
        <v>834</v>
      </c>
      <c r="D592" s="206" t="s">
        <v>123</v>
      </c>
      <c r="E592" s="207" t="s">
        <v>835</v>
      </c>
      <c r="F592" s="208" t="s">
        <v>836</v>
      </c>
      <c r="G592" s="209" t="s">
        <v>184</v>
      </c>
      <c r="H592" s="210">
        <v>2192.6930000000002</v>
      </c>
      <c r="I592" s="211"/>
      <c r="J592" s="212">
        <f>ROUND(I592*H592,2)</f>
        <v>0</v>
      </c>
      <c r="K592" s="208" t="s">
        <v>127</v>
      </c>
      <c r="L592" s="46"/>
      <c r="M592" s="213" t="s">
        <v>28</v>
      </c>
      <c r="N592" s="214" t="s">
        <v>44</v>
      </c>
      <c r="O592" s="86"/>
      <c r="P592" s="215">
        <f>O592*H592</f>
        <v>0</v>
      </c>
      <c r="Q592" s="215">
        <v>0</v>
      </c>
      <c r="R592" s="215">
        <f>Q592*H592</f>
        <v>0</v>
      </c>
      <c r="S592" s="215">
        <v>0</v>
      </c>
      <c r="T592" s="216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7" t="s">
        <v>128</v>
      </c>
      <c r="AT592" s="217" t="s">
        <v>123</v>
      </c>
      <c r="AU592" s="217" t="s">
        <v>83</v>
      </c>
      <c r="AY592" s="19" t="s">
        <v>121</v>
      </c>
      <c r="BE592" s="218">
        <f>IF(N592="základní",J592,0)</f>
        <v>0</v>
      </c>
      <c r="BF592" s="218">
        <f>IF(N592="snížená",J592,0)</f>
        <v>0</v>
      </c>
      <c r="BG592" s="218">
        <f>IF(N592="zákl. přenesená",J592,0)</f>
        <v>0</v>
      </c>
      <c r="BH592" s="218">
        <f>IF(N592="sníž. přenesená",J592,0)</f>
        <v>0</v>
      </c>
      <c r="BI592" s="218">
        <f>IF(N592="nulová",J592,0)</f>
        <v>0</v>
      </c>
      <c r="BJ592" s="19" t="s">
        <v>81</v>
      </c>
      <c r="BK592" s="218">
        <f>ROUND(I592*H592,2)</f>
        <v>0</v>
      </c>
      <c r="BL592" s="19" t="s">
        <v>128</v>
      </c>
      <c r="BM592" s="217" t="s">
        <v>837</v>
      </c>
    </row>
    <row r="593" s="2" customFormat="1">
      <c r="A593" s="40"/>
      <c r="B593" s="41"/>
      <c r="C593" s="42"/>
      <c r="D593" s="219" t="s">
        <v>130</v>
      </c>
      <c r="E593" s="42"/>
      <c r="F593" s="220" t="s">
        <v>186</v>
      </c>
      <c r="G593" s="42"/>
      <c r="H593" s="42"/>
      <c r="I593" s="221"/>
      <c r="J593" s="42"/>
      <c r="K593" s="42"/>
      <c r="L593" s="46"/>
      <c r="M593" s="222"/>
      <c r="N593" s="223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130</v>
      </c>
      <c r="AU593" s="19" t="s">
        <v>83</v>
      </c>
    </row>
    <row r="594" s="2" customFormat="1">
      <c r="A594" s="40"/>
      <c r="B594" s="41"/>
      <c r="C594" s="42"/>
      <c r="D594" s="224" t="s">
        <v>132</v>
      </c>
      <c r="E594" s="42"/>
      <c r="F594" s="225" t="s">
        <v>838</v>
      </c>
      <c r="G594" s="42"/>
      <c r="H594" s="42"/>
      <c r="I594" s="221"/>
      <c r="J594" s="42"/>
      <c r="K594" s="42"/>
      <c r="L594" s="46"/>
      <c r="M594" s="222"/>
      <c r="N594" s="223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132</v>
      </c>
      <c r="AU594" s="19" t="s">
        <v>83</v>
      </c>
    </row>
    <row r="595" s="13" customFormat="1">
      <c r="A595" s="13"/>
      <c r="B595" s="226"/>
      <c r="C595" s="227"/>
      <c r="D595" s="219" t="s">
        <v>134</v>
      </c>
      <c r="E595" s="228" t="s">
        <v>28</v>
      </c>
      <c r="F595" s="229" t="s">
        <v>839</v>
      </c>
      <c r="G595" s="227"/>
      <c r="H595" s="230">
        <v>2192.6930000000002</v>
      </c>
      <c r="I595" s="231"/>
      <c r="J595" s="227"/>
      <c r="K595" s="227"/>
      <c r="L595" s="232"/>
      <c r="M595" s="233"/>
      <c r="N595" s="234"/>
      <c r="O595" s="234"/>
      <c r="P595" s="234"/>
      <c r="Q595" s="234"/>
      <c r="R595" s="234"/>
      <c r="S595" s="234"/>
      <c r="T595" s="235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6" t="s">
        <v>134</v>
      </c>
      <c r="AU595" s="236" t="s">
        <v>83</v>
      </c>
      <c r="AV595" s="13" t="s">
        <v>83</v>
      </c>
      <c r="AW595" s="13" t="s">
        <v>35</v>
      </c>
      <c r="AX595" s="13" t="s">
        <v>73</v>
      </c>
      <c r="AY595" s="236" t="s">
        <v>121</v>
      </c>
    </row>
    <row r="596" s="14" customFormat="1">
      <c r="A596" s="14"/>
      <c r="B596" s="237"/>
      <c r="C596" s="238"/>
      <c r="D596" s="219" t="s">
        <v>134</v>
      </c>
      <c r="E596" s="239" t="s">
        <v>28</v>
      </c>
      <c r="F596" s="240" t="s">
        <v>142</v>
      </c>
      <c r="G596" s="238"/>
      <c r="H596" s="241">
        <v>2192.6930000000002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7" t="s">
        <v>134</v>
      </c>
      <c r="AU596" s="247" t="s">
        <v>83</v>
      </c>
      <c r="AV596" s="14" t="s">
        <v>128</v>
      </c>
      <c r="AW596" s="14" t="s">
        <v>35</v>
      </c>
      <c r="AX596" s="14" t="s">
        <v>81</v>
      </c>
      <c r="AY596" s="247" t="s">
        <v>121</v>
      </c>
    </row>
    <row r="597" s="2" customFormat="1" ht="44.25" customHeight="1">
      <c r="A597" s="40"/>
      <c r="B597" s="41"/>
      <c r="C597" s="206" t="s">
        <v>840</v>
      </c>
      <c r="D597" s="206" t="s">
        <v>123</v>
      </c>
      <c r="E597" s="207" t="s">
        <v>841</v>
      </c>
      <c r="F597" s="208" t="s">
        <v>842</v>
      </c>
      <c r="G597" s="209" t="s">
        <v>184</v>
      </c>
      <c r="H597" s="210">
        <v>797.40999999999997</v>
      </c>
      <c r="I597" s="211"/>
      <c r="J597" s="212">
        <f>ROUND(I597*H597,2)</f>
        <v>0</v>
      </c>
      <c r="K597" s="208" t="s">
        <v>127</v>
      </c>
      <c r="L597" s="46"/>
      <c r="M597" s="213" t="s">
        <v>28</v>
      </c>
      <c r="N597" s="214" t="s">
        <v>44</v>
      </c>
      <c r="O597" s="86"/>
      <c r="P597" s="215">
        <f>O597*H597</f>
        <v>0</v>
      </c>
      <c r="Q597" s="215">
        <v>0</v>
      </c>
      <c r="R597" s="215">
        <f>Q597*H597</f>
        <v>0</v>
      </c>
      <c r="S597" s="215">
        <v>0</v>
      </c>
      <c r="T597" s="216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17" t="s">
        <v>128</v>
      </c>
      <c r="AT597" s="217" t="s">
        <v>123</v>
      </c>
      <c r="AU597" s="217" t="s">
        <v>83</v>
      </c>
      <c r="AY597" s="19" t="s">
        <v>121</v>
      </c>
      <c r="BE597" s="218">
        <f>IF(N597="základní",J597,0)</f>
        <v>0</v>
      </c>
      <c r="BF597" s="218">
        <f>IF(N597="snížená",J597,0)</f>
        <v>0</v>
      </c>
      <c r="BG597" s="218">
        <f>IF(N597="zákl. přenesená",J597,0)</f>
        <v>0</v>
      </c>
      <c r="BH597" s="218">
        <f>IF(N597="sníž. přenesená",J597,0)</f>
        <v>0</v>
      </c>
      <c r="BI597" s="218">
        <f>IF(N597="nulová",J597,0)</f>
        <v>0</v>
      </c>
      <c r="BJ597" s="19" t="s">
        <v>81</v>
      </c>
      <c r="BK597" s="218">
        <f>ROUND(I597*H597,2)</f>
        <v>0</v>
      </c>
      <c r="BL597" s="19" t="s">
        <v>128</v>
      </c>
      <c r="BM597" s="217" t="s">
        <v>843</v>
      </c>
    </row>
    <row r="598" s="2" customFormat="1">
      <c r="A598" s="40"/>
      <c r="B598" s="41"/>
      <c r="C598" s="42"/>
      <c r="D598" s="219" t="s">
        <v>130</v>
      </c>
      <c r="E598" s="42"/>
      <c r="F598" s="220" t="s">
        <v>844</v>
      </c>
      <c r="G598" s="42"/>
      <c r="H598" s="42"/>
      <c r="I598" s="221"/>
      <c r="J598" s="42"/>
      <c r="K598" s="42"/>
      <c r="L598" s="46"/>
      <c r="M598" s="222"/>
      <c r="N598" s="223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130</v>
      </c>
      <c r="AU598" s="19" t="s">
        <v>83</v>
      </c>
    </row>
    <row r="599" s="2" customFormat="1">
      <c r="A599" s="40"/>
      <c r="B599" s="41"/>
      <c r="C599" s="42"/>
      <c r="D599" s="224" t="s">
        <v>132</v>
      </c>
      <c r="E599" s="42"/>
      <c r="F599" s="225" t="s">
        <v>845</v>
      </c>
      <c r="G599" s="42"/>
      <c r="H599" s="42"/>
      <c r="I599" s="221"/>
      <c r="J599" s="42"/>
      <c r="K599" s="42"/>
      <c r="L599" s="46"/>
      <c r="M599" s="222"/>
      <c r="N599" s="223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132</v>
      </c>
      <c r="AU599" s="19" t="s">
        <v>83</v>
      </c>
    </row>
    <row r="600" s="13" customFormat="1">
      <c r="A600" s="13"/>
      <c r="B600" s="226"/>
      <c r="C600" s="227"/>
      <c r="D600" s="219" t="s">
        <v>134</v>
      </c>
      <c r="E600" s="228" t="s">
        <v>28</v>
      </c>
      <c r="F600" s="229" t="s">
        <v>846</v>
      </c>
      <c r="G600" s="227"/>
      <c r="H600" s="230">
        <v>797.40999999999997</v>
      </c>
      <c r="I600" s="231"/>
      <c r="J600" s="227"/>
      <c r="K600" s="227"/>
      <c r="L600" s="232"/>
      <c r="M600" s="233"/>
      <c r="N600" s="234"/>
      <c r="O600" s="234"/>
      <c r="P600" s="234"/>
      <c r="Q600" s="234"/>
      <c r="R600" s="234"/>
      <c r="S600" s="234"/>
      <c r="T600" s="235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6" t="s">
        <v>134</v>
      </c>
      <c r="AU600" s="236" t="s">
        <v>83</v>
      </c>
      <c r="AV600" s="13" t="s">
        <v>83</v>
      </c>
      <c r="AW600" s="13" t="s">
        <v>35</v>
      </c>
      <c r="AX600" s="13" t="s">
        <v>73</v>
      </c>
      <c r="AY600" s="236" t="s">
        <v>121</v>
      </c>
    </row>
    <row r="601" s="14" customFormat="1">
      <c r="A601" s="14"/>
      <c r="B601" s="237"/>
      <c r="C601" s="238"/>
      <c r="D601" s="219" t="s">
        <v>134</v>
      </c>
      <c r="E601" s="239" t="s">
        <v>28</v>
      </c>
      <c r="F601" s="240" t="s">
        <v>142</v>
      </c>
      <c r="G601" s="238"/>
      <c r="H601" s="241">
        <v>797.40999999999997</v>
      </c>
      <c r="I601" s="242"/>
      <c r="J601" s="238"/>
      <c r="K601" s="238"/>
      <c r="L601" s="243"/>
      <c r="M601" s="244"/>
      <c r="N601" s="245"/>
      <c r="O601" s="245"/>
      <c r="P601" s="245"/>
      <c r="Q601" s="245"/>
      <c r="R601" s="245"/>
      <c r="S601" s="245"/>
      <c r="T601" s="246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7" t="s">
        <v>134</v>
      </c>
      <c r="AU601" s="247" t="s">
        <v>83</v>
      </c>
      <c r="AV601" s="14" t="s">
        <v>128</v>
      </c>
      <c r="AW601" s="14" t="s">
        <v>35</v>
      </c>
      <c r="AX601" s="14" t="s">
        <v>81</v>
      </c>
      <c r="AY601" s="247" t="s">
        <v>121</v>
      </c>
    </row>
    <row r="602" s="12" customFormat="1" ht="22.8" customHeight="1">
      <c r="A602" s="12"/>
      <c r="B602" s="190"/>
      <c r="C602" s="191"/>
      <c r="D602" s="192" t="s">
        <v>72</v>
      </c>
      <c r="E602" s="204" t="s">
        <v>847</v>
      </c>
      <c r="F602" s="204" t="s">
        <v>848</v>
      </c>
      <c r="G602" s="191"/>
      <c r="H602" s="191"/>
      <c r="I602" s="194"/>
      <c r="J602" s="205">
        <f>BK602</f>
        <v>0</v>
      </c>
      <c r="K602" s="191"/>
      <c r="L602" s="196"/>
      <c r="M602" s="197"/>
      <c r="N602" s="198"/>
      <c r="O602" s="198"/>
      <c r="P602" s="199">
        <f>SUM(P603:P605)</f>
        <v>0</v>
      </c>
      <c r="Q602" s="198"/>
      <c r="R602" s="199">
        <f>SUM(R603:R605)</f>
        <v>0</v>
      </c>
      <c r="S602" s="198"/>
      <c r="T602" s="200">
        <f>SUM(T603:T605)</f>
        <v>0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201" t="s">
        <v>81</v>
      </c>
      <c r="AT602" s="202" t="s">
        <v>72</v>
      </c>
      <c r="AU602" s="202" t="s">
        <v>81</v>
      </c>
      <c r="AY602" s="201" t="s">
        <v>121</v>
      </c>
      <c r="BK602" s="203">
        <f>SUM(BK603:BK605)</f>
        <v>0</v>
      </c>
    </row>
    <row r="603" s="2" customFormat="1" ht="24.15" customHeight="1">
      <c r="A603" s="40"/>
      <c r="B603" s="41"/>
      <c r="C603" s="206" t="s">
        <v>849</v>
      </c>
      <c r="D603" s="206" t="s">
        <v>123</v>
      </c>
      <c r="E603" s="207" t="s">
        <v>850</v>
      </c>
      <c r="F603" s="208" t="s">
        <v>851</v>
      </c>
      <c r="G603" s="209" t="s">
        <v>184</v>
      </c>
      <c r="H603" s="210">
        <v>1120.492</v>
      </c>
      <c r="I603" s="211"/>
      <c r="J603" s="212">
        <f>ROUND(I603*H603,2)</f>
        <v>0</v>
      </c>
      <c r="K603" s="208" t="s">
        <v>127</v>
      </c>
      <c r="L603" s="46"/>
      <c r="M603" s="213" t="s">
        <v>28</v>
      </c>
      <c r="N603" s="214" t="s">
        <v>44</v>
      </c>
      <c r="O603" s="86"/>
      <c r="P603" s="215">
        <f>O603*H603</f>
        <v>0</v>
      </c>
      <c r="Q603" s="215">
        <v>0</v>
      </c>
      <c r="R603" s="215">
        <f>Q603*H603</f>
        <v>0</v>
      </c>
      <c r="S603" s="215">
        <v>0</v>
      </c>
      <c r="T603" s="216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17" t="s">
        <v>128</v>
      </c>
      <c r="AT603" s="217" t="s">
        <v>123</v>
      </c>
      <c r="AU603" s="217" t="s">
        <v>83</v>
      </c>
      <c r="AY603" s="19" t="s">
        <v>121</v>
      </c>
      <c r="BE603" s="218">
        <f>IF(N603="základní",J603,0)</f>
        <v>0</v>
      </c>
      <c r="BF603" s="218">
        <f>IF(N603="snížená",J603,0)</f>
        <v>0</v>
      </c>
      <c r="BG603" s="218">
        <f>IF(N603="zákl. přenesená",J603,0)</f>
        <v>0</v>
      </c>
      <c r="BH603" s="218">
        <f>IF(N603="sníž. přenesená",J603,0)</f>
        <v>0</v>
      </c>
      <c r="BI603" s="218">
        <f>IF(N603="nulová",J603,0)</f>
        <v>0</v>
      </c>
      <c r="BJ603" s="19" t="s">
        <v>81</v>
      </c>
      <c r="BK603" s="218">
        <f>ROUND(I603*H603,2)</f>
        <v>0</v>
      </c>
      <c r="BL603" s="19" t="s">
        <v>128</v>
      </c>
      <c r="BM603" s="217" t="s">
        <v>852</v>
      </c>
    </row>
    <row r="604" s="2" customFormat="1">
      <c r="A604" s="40"/>
      <c r="B604" s="41"/>
      <c r="C604" s="42"/>
      <c r="D604" s="219" t="s">
        <v>130</v>
      </c>
      <c r="E604" s="42"/>
      <c r="F604" s="220" t="s">
        <v>853</v>
      </c>
      <c r="G604" s="42"/>
      <c r="H604" s="42"/>
      <c r="I604" s="221"/>
      <c r="J604" s="42"/>
      <c r="K604" s="42"/>
      <c r="L604" s="46"/>
      <c r="M604" s="222"/>
      <c r="N604" s="223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130</v>
      </c>
      <c r="AU604" s="19" t="s">
        <v>83</v>
      </c>
    </row>
    <row r="605" s="2" customFormat="1">
      <c r="A605" s="40"/>
      <c r="B605" s="41"/>
      <c r="C605" s="42"/>
      <c r="D605" s="224" t="s">
        <v>132</v>
      </c>
      <c r="E605" s="42"/>
      <c r="F605" s="225" t="s">
        <v>854</v>
      </c>
      <c r="G605" s="42"/>
      <c r="H605" s="42"/>
      <c r="I605" s="221"/>
      <c r="J605" s="42"/>
      <c r="K605" s="42"/>
      <c r="L605" s="46"/>
      <c r="M605" s="269"/>
      <c r="N605" s="270"/>
      <c r="O605" s="271"/>
      <c r="P605" s="271"/>
      <c r="Q605" s="271"/>
      <c r="R605" s="271"/>
      <c r="S605" s="271"/>
      <c r="T605" s="272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132</v>
      </c>
      <c r="AU605" s="19" t="s">
        <v>83</v>
      </c>
    </row>
    <row r="606" s="2" customFormat="1" ht="6.96" customHeight="1">
      <c r="A606" s="40"/>
      <c r="B606" s="61"/>
      <c r="C606" s="62"/>
      <c r="D606" s="62"/>
      <c r="E606" s="62"/>
      <c r="F606" s="62"/>
      <c r="G606" s="62"/>
      <c r="H606" s="62"/>
      <c r="I606" s="62"/>
      <c r="J606" s="62"/>
      <c r="K606" s="62"/>
      <c r="L606" s="46"/>
      <c r="M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</row>
  </sheetData>
  <sheetProtection sheet="1" autoFilter="0" formatColumns="0" formatRows="0" objects="1" scenarios="1" spinCount="100000" saltValue="FKojwW8goEjGwnphVOnkn/H/dk6vyROTvmDnKLVpCz4GYueamOQyl3M9WuSX8EsHBayszKkt5ZHEt05anNVTwQ==" hashValue="/6NQFYD+orqNS3rwR6YJfQGix/mRw2qblXNfi8t17vgYILwSGT8P879X5ss4jRkeRb6R3nHUwdcW26Cxyuk/Qg==" algorithmName="SHA-512" password="CC35"/>
  <autoFilter ref="C88:K605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2/122151101"/>
    <hyperlink ref="F98" r:id="rId2" display="https://podminky.urs.cz/item/CS_URS_2025_02/122251104"/>
    <hyperlink ref="F103" r:id="rId3" display="https://podminky.urs.cz/item/CS_URS_2025_02/132251101"/>
    <hyperlink ref="F109" r:id="rId4" display="https://podminky.urs.cz/item/CS_URS_2025_01/133251101"/>
    <hyperlink ref="F113" r:id="rId5" display="https://podminky.urs.cz/item/CS_URS_2025_02/162351103"/>
    <hyperlink ref="F117" r:id="rId6" display="https://podminky.urs.cz/item/CS_URS_2025_02/162751117"/>
    <hyperlink ref="F123" r:id="rId7" display="https://podminky.urs.cz/item/CS_URS_2025_02/167151101"/>
    <hyperlink ref="F127" r:id="rId8" display="https://podminky.urs.cz/item/CS_URS_2025_02/171201231"/>
    <hyperlink ref="F133" r:id="rId9" display="https://podminky.urs.cz/item/CS_URS_2025_02/174151101"/>
    <hyperlink ref="F145" r:id="rId10" display="https://podminky.urs.cz/item/CS_URS_2025_02/175151101"/>
    <hyperlink ref="F155" r:id="rId11" display="https://podminky.urs.cz/item/CS_URS_2025_02/181111111"/>
    <hyperlink ref="F160" r:id="rId12" display="https://podminky.urs.cz/item/CS_URS_2025_02/181351003"/>
    <hyperlink ref="F170" r:id="rId13" display="https://podminky.urs.cz/item/CS_URS_2025_02/181411131"/>
    <hyperlink ref="F178" r:id="rId14" display="https://podminky.urs.cz/item/CS_URS_2025_02/181951112"/>
    <hyperlink ref="F183" r:id="rId15" display="https://podminky.urs.cz/item/CS_URS_2025_02/183402121"/>
    <hyperlink ref="F188" r:id="rId16" display="https://podminky.urs.cz/item/CS_URS_2025_02/184813511"/>
    <hyperlink ref="F193" r:id="rId17" display="https://podminky.urs.cz/item/CS_URS_2025_02/184818233"/>
    <hyperlink ref="F197" r:id="rId18" display="https://podminky.urs.cz/item/CS_URS_2025_02/185804312"/>
    <hyperlink ref="F204" r:id="rId19" display="https://podminky.urs.cz/item/CS_URS_2025_02/211971121"/>
    <hyperlink ref="F214" r:id="rId20" display="https://podminky.urs.cz/item/CS_URS_2025_02/212752402"/>
    <hyperlink ref="F218" r:id="rId21" display="https://podminky.urs.cz/item/CS_URS_2025_02/271572211"/>
    <hyperlink ref="F223" r:id="rId22" display="https://podminky.urs.cz/item/CS_URS_2025_02/451573111"/>
    <hyperlink ref="F228" r:id="rId23" display="https://podminky.urs.cz/item/CS_URS_2025_02/452311141"/>
    <hyperlink ref="F234" r:id="rId24" display="https://podminky.urs.cz/item/CS_URS_2025_02/564861111"/>
    <hyperlink ref="F238" r:id="rId25" display="https://podminky.urs.cz/item/CS_URS_2025_02/564871111"/>
    <hyperlink ref="F242" r:id="rId26" display="https://podminky.urs.cz/item/CS_URS_2025_02/565145021"/>
    <hyperlink ref="F246" r:id="rId27" display="https://podminky.urs.cz/item/CS_URS_2025_02/567122111"/>
    <hyperlink ref="F251" r:id="rId28" display="https://podminky.urs.cz/item/CS_URS_2025_02/577134121"/>
    <hyperlink ref="F255" r:id="rId29" display="https://podminky.urs.cz/item/CS_URS_2025_02/591211111"/>
    <hyperlink ref="F263" r:id="rId30" display="https://podminky.urs.cz/item/CS_URS_2025_02/591411111"/>
    <hyperlink ref="F271" r:id="rId31" display="https://podminky.urs.cz/item/CS_URS_2025_02/596211110"/>
    <hyperlink ref="F288" r:id="rId32" display="https://podminky.urs.cz/item/CS_URS_2025_02/596212210"/>
    <hyperlink ref="F305" r:id="rId33" display="https://podminky.urs.cz/item/CS_URS_2025_02/596412112"/>
    <hyperlink ref="F320" r:id="rId34" display="https://podminky.urs.cz/item/CS_URS_2025_02/596811220"/>
    <hyperlink ref="F334" r:id="rId35" display="https://podminky.urs.cz/item/CS_URS_2025_02/871313121"/>
    <hyperlink ref="F342" r:id="rId36" display="https://podminky.urs.cz/item/CS_URS_2025_02/890411851"/>
    <hyperlink ref="F347" r:id="rId37" display="https://podminky.urs.cz/item/CS_URS_2025_02/895941301"/>
    <hyperlink ref="F355" r:id="rId38" display="https://podminky.urs.cz/item/CS_URS_2025_02/895941313"/>
    <hyperlink ref="F362" r:id="rId39" display="https://podminky.urs.cz/item/CS_URS_2025_02/895941322"/>
    <hyperlink ref="F369" r:id="rId40" display="https://podminky.urs.cz/item/CS_URS_2025_02/899132111"/>
    <hyperlink ref="F374" r:id="rId41" display="https://podminky.urs.cz/item/CS_URS_2025_02/899132212"/>
    <hyperlink ref="F378" r:id="rId42" display="https://podminky.urs.cz/item/CS_URS_2025_02/899203211"/>
    <hyperlink ref="F383" r:id="rId43" display="https://podminky.urs.cz/item/CS_URS_2025_02/899204112"/>
    <hyperlink ref="F396" r:id="rId44" display="https://podminky.urs.cz/item/CS_URS_2025_02/899722113"/>
    <hyperlink ref="F408" r:id="rId45" display="https://podminky.urs.cz/item/CS_URS_2025_02/914111111"/>
    <hyperlink ref="F419" r:id="rId46" display="https://podminky.urs.cz/item/CS_URS_2025_02/914511112"/>
    <hyperlink ref="F427" r:id="rId47" display="https://podminky.urs.cz/item/CS_URS_2025_02/915121121"/>
    <hyperlink ref="F431" r:id="rId48" display="https://podminky.urs.cz/item/CS_URS_2025_02/915131111"/>
    <hyperlink ref="F435" r:id="rId49" display="https://podminky.urs.cz/item/CS_URS_2025_02/915611111"/>
    <hyperlink ref="F439" r:id="rId50" display="https://podminky.urs.cz/item/CS_URS_2025_02/915621111"/>
    <hyperlink ref="F443" r:id="rId51" display="https://podminky.urs.cz/item/CS_URS_2025_02/916131213"/>
    <hyperlink ref="F469" r:id="rId52" display="https://podminky.urs.cz/item/CS_URS_2025_02/916231213"/>
    <hyperlink ref="F483" r:id="rId53" display="https://podminky.urs.cz/item/CS_URS_2025_02/919726123"/>
    <hyperlink ref="F488" r:id="rId54" display="https://podminky.urs.cz/item/CS_URS_2025_02/919732211"/>
    <hyperlink ref="F493" r:id="rId55" display="https://podminky.urs.cz/item/CS_URS_2025_02/919735112"/>
    <hyperlink ref="F497" r:id="rId56" display="https://podminky.urs.cz/item/CS_URS_2025_02/935114212"/>
    <hyperlink ref="F505" r:id="rId57" display="https://podminky.urs.cz/item/CS_URS_2025_02/935114213"/>
    <hyperlink ref="F512" r:id="rId58" display="https://podminky.urs.cz/item/CS_URS_2025_02/935114215"/>
    <hyperlink ref="F519" r:id="rId59" display="https://podminky.urs.cz/item/CS_URS_2025_02/979054441"/>
    <hyperlink ref="F524" r:id="rId60" display="https://podminky.urs.cz/item/CS_URS_2025_02/979054451"/>
    <hyperlink ref="F530" r:id="rId61" display="https://podminky.urs.cz/item/CS_URS_2025_02/113106121"/>
    <hyperlink ref="F534" r:id="rId62" display="https://podminky.urs.cz/item/CS_URS_2025_02/113106123"/>
    <hyperlink ref="F538" r:id="rId63" display="https://podminky.urs.cz/item/CS_URS_2025_02/113107223"/>
    <hyperlink ref="F542" r:id="rId64" display="https://podminky.urs.cz/item/CS_URS_2025_02/113154558"/>
    <hyperlink ref="F546" r:id="rId65" display="https://podminky.urs.cz/item/CS_URS_2025_02/113202111"/>
    <hyperlink ref="F550" r:id="rId66" display="https://podminky.urs.cz/item/CS_URS_2025_02/966006132"/>
    <hyperlink ref="F554" r:id="rId67" display="https://podminky.urs.cz/item/CS_URS_2025_02/966006211"/>
    <hyperlink ref="F559" r:id="rId68" display="https://podminky.urs.cz/item/CS_URS_2025_02/997221551"/>
    <hyperlink ref="F565" r:id="rId69" display="https://podminky.urs.cz/item/CS_URS_2025_02/997221559"/>
    <hyperlink ref="F572" r:id="rId70" display="https://podminky.urs.cz/item/CS_URS_2025_02/997221561"/>
    <hyperlink ref="F578" r:id="rId71" display="https://podminky.urs.cz/item/CS_URS_2025_02/997221569"/>
    <hyperlink ref="F585" r:id="rId72" display="https://podminky.urs.cz/item/CS_URS_2025_02/997221611"/>
    <hyperlink ref="F589" r:id="rId73" display="https://podminky.urs.cz/item/CS_URS_2025_02/997221861"/>
    <hyperlink ref="F594" r:id="rId74" display="https://podminky.urs.cz/item/CS_URS_2025_02/997221873"/>
    <hyperlink ref="F599" r:id="rId75" display="https://podminky.urs.cz/item/CS_URS_2025_02/997221875"/>
    <hyperlink ref="F605" r:id="rId76" display="https://podminky.urs.cz/item/CS_URS_2025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Dobříš, ul. U Ovčína - stavební úpravy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855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18. 9. 2025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30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30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ROUND((SUM(BE83:BE124)),  2)</f>
        <v>0</v>
      </c>
      <c r="G33" s="40"/>
      <c r="H33" s="40"/>
      <c r="I33" s="150">
        <v>0.20999999999999999</v>
      </c>
      <c r="J33" s="149">
        <f>ROUND(((SUM(BE83:BE124))*I33),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ROUND((SUM(BF83:BF124)),  2)</f>
        <v>0</v>
      </c>
      <c r="G34" s="40"/>
      <c r="H34" s="40"/>
      <c r="I34" s="150">
        <v>0.12</v>
      </c>
      <c r="J34" s="149">
        <f>ROUND(((SUM(BF83:BF124))*I34),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ROUND((SUM(BG83:BG124)),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ROUND((SUM(BH83:BH124)),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ROUND((SUM(BI83:BI124)),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Dobříš, ul. U Ovčína - stavební úpravy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Dobříš</v>
      </c>
      <c r="G52" s="42"/>
      <c r="H52" s="42"/>
      <c r="I52" s="34" t="s">
        <v>24</v>
      </c>
      <c r="J52" s="74" t="str">
        <f>IF(J12="","",J12)</f>
        <v>18. 9. 2025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 xml:space="preserve"> </v>
      </c>
      <c r="G54" s="42"/>
      <c r="H54" s="42"/>
      <c r="I54" s="34" t="s">
        <v>33</v>
      </c>
      <c r="J54" s="38" t="str">
        <f>E21</f>
        <v>Ing. Jiří Cihlář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855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856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857</v>
      </c>
      <c r="E62" s="176"/>
      <c r="F62" s="176"/>
      <c r="G62" s="176"/>
      <c r="H62" s="176"/>
      <c r="I62" s="176"/>
      <c r="J62" s="177">
        <f>J108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858</v>
      </c>
      <c r="E63" s="176"/>
      <c r="F63" s="176"/>
      <c r="G63" s="176"/>
      <c r="H63" s="176"/>
      <c r="I63" s="176"/>
      <c r="J63" s="177">
        <f>J117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Dobříš, ul. U Ovčína - stavební úpravy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89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VRN - Vedlejší rozpočtové náklady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22</v>
      </c>
      <c r="D77" s="42"/>
      <c r="E77" s="42"/>
      <c r="F77" s="29" t="str">
        <f>F12</f>
        <v>Dobříš</v>
      </c>
      <c r="G77" s="42"/>
      <c r="H77" s="42"/>
      <c r="I77" s="34" t="s">
        <v>24</v>
      </c>
      <c r="J77" s="74" t="str">
        <f>IF(J12="","",J12)</f>
        <v>18. 9. 2025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26</v>
      </c>
      <c r="D79" s="42"/>
      <c r="E79" s="42"/>
      <c r="F79" s="29" t="str">
        <f>E15</f>
        <v xml:space="preserve"> </v>
      </c>
      <c r="G79" s="42"/>
      <c r="H79" s="42"/>
      <c r="I79" s="34" t="s">
        <v>33</v>
      </c>
      <c r="J79" s="38" t="str">
        <f>E21</f>
        <v>Ing. Jiří Cihlář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107</v>
      </c>
      <c r="D82" s="182" t="s">
        <v>58</v>
      </c>
      <c r="E82" s="182" t="s">
        <v>54</v>
      </c>
      <c r="F82" s="182" t="s">
        <v>55</v>
      </c>
      <c r="G82" s="182" t="s">
        <v>108</v>
      </c>
      <c r="H82" s="182" t="s">
        <v>109</v>
      </c>
      <c r="I82" s="182" t="s">
        <v>110</v>
      </c>
      <c r="J82" s="182" t="s">
        <v>94</v>
      </c>
      <c r="K82" s="183" t="s">
        <v>111</v>
      </c>
      <c r="L82" s="184"/>
      <c r="M82" s="94" t="s">
        <v>28</v>
      </c>
      <c r="N82" s="95" t="s">
        <v>43</v>
      </c>
      <c r="O82" s="95" t="s">
        <v>112</v>
      </c>
      <c r="P82" s="95" t="s">
        <v>113</v>
      </c>
      <c r="Q82" s="95" t="s">
        <v>114</v>
      </c>
      <c r="R82" s="95" t="s">
        <v>115</v>
      </c>
      <c r="S82" s="95" t="s">
        <v>116</v>
      </c>
      <c r="T82" s="96" t="s">
        <v>117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118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72</v>
      </c>
      <c r="AU83" s="19" t="s">
        <v>95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72</v>
      </c>
      <c r="E84" s="193" t="s">
        <v>84</v>
      </c>
      <c r="F84" s="193" t="s">
        <v>85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P85+P108+P117</f>
        <v>0</v>
      </c>
      <c r="Q84" s="198"/>
      <c r="R84" s="199">
        <f>R85+R108+R117</f>
        <v>0</v>
      </c>
      <c r="S84" s="198"/>
      <c r="T84" s="200">
        <f>T85+T108+T117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158</v>
      </c>
      <c r="AT84" s="202" t="s">
        <v>72</v>
      </c>
      <c r="AU84" s="202" t="s">
        <v>73</v>
      </c>
      <c r="AY84" s="201" t="s">
        <v>121</v>
      </c>
      <c r="BK84" s="203">
        <f>BK85+BK108+BK117</f>
        <v>0</v>
      </c>
    </row>
    <row r="85" s="12" customFormat="1" ht="22.8" customHeight="1">
      <c r="A85" s="12"/>
      <c r="B85" s="190"/>
      <c r="C85" s="191"/>
      <c r="D85" s="192" t="s">
        <v>72</v>
      </c>
      <c r="E85" s="204" t="s">
        <v>859</v>
      </c>
      <c r="F85" s="204" t="s">
        <v>860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SUM(P86:P107)</f>
        <v>0</v>
      </c>
      <c r="Q85" s="198"/>
      <c r="R85" s="199">
        <f>SUM(R86:R107)</f>
        <v>0</v>
      </c>
      <c r="S85" s="198"/>
      <c r="T85" s="200">
        <f>SUM(T86:T107)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158</v>
      </c>
      <c r="AT85" s="202" t="s">
        <v>72</v>
      </c>
      <c r="AU85" s="202" t="s">
        <v>81</v>
      </c>
      <c r="AY85" s="201" t="s">
        <v>121</v>
      </c>
      <c r="BK85" s="203">
        <f>SUM(BK86:BK107)</f>
        <v>0</v>
      </c>
    </row>
    <row r="86" s="2" customFormat="1" ht="16.5" customHeight="1">
      <c r="A86" s="40"/>
      <c r="B86" s="41"/>
      <c r="C86" s="206" t="s">
        <v>81</v>
      </c>
      <c r="D86" s="206" t="s">
        <v>123</v>
      </c>
      <c r="E86" s="207" t="s">
        <v>861</v>
      </c>
      <c r="F86" s="208" t="s">
        <v>862</v>
      </c>
      <c r="G86" s="209" t="s">
        <v>863</v>
      </c>
      <c r="H86" s="210">
        <v>1</v>
      </c>
      <c r="I86" s="211"/>
      <c r="J86" s="212">
        <f>ROUND(I86*H86,2)</f>
        <v>0</v>
      </c>
      <c r="K86" s="208" t="s">
        <v>127</v>
      </c>
      <c r="L86" s="46"/>
      <c r="M86" s="213" t="s">
        <v>28</v>
      </c>
      <c r="N86" s="214" t="s">
        <v>44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864</v>
      </c>
      <c r="AT86" s="217" t="s">
        <v>123</v>
      </c>
      <c r="AU86" s="217" t="s">
        <v>83</v>
      </c>
      <c r="AY86" s="19" t="s">
        <v>121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81</v>
      </c>
      <c r="BK86" s="218">
        <f>ROUND(I86*H86,2)</f>
        <v>0</v>
      </c>
      <c r="BL86" s="19" t="s">
        <v>864</v>
      </c>
      <c r="BM86" s="217" t="s">
        <v>865</v>
      </c>
    </row>
    <row r="87" s="2" customFormat="1">
      <c r="A87" s="40"/>
      <c r="B87" s="41"/>
      <c r="C87" s="42"/>
      <c r="D87" s="219" t="s">
        <v>130</v>
      </c>
      <c r="E87" s="42"/>
      <c r="F87" s="220" t="s">
        <v>862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130</v>
      </c>
      <c r="AU87" s="19" t="s">
        <v>83</v>
      </c>
    </row>
    <row r="88" s="2" customFormat="1">
      <c r="A88" s="40"/>
      <c r="B88" s="41"/>
      <c r="C88" s="42"/>
      <c r="D88" s="224" t="s">
        <v>132</v>
      </c>
      <c r="E88" s="42"/>
      <c r="F88" s="225" t="s">
        <v>866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132</v>
      </c>
      <c r="AU88" s="19" t="s">
        <v>83</v>
      </c>
    </row>
    <row r="89" s="2" customFormat="1">
      <c r="A89" s="40"/>
      <c r="B89" s="41"/>
      <c r="C89" s="42"/>
      <c r="D89" s="219" t="s">
        <v>171</v>
      </c>
      <c r="E89" s="42"/>
      <c r="F89" s="248" t="s">
        <v>867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171</v>
      </c>
      <c r="AU89" s="19" t="s">
        <v>83</v>
      </c>
    </row>
    <row r="90" s="2" customFormat="1" ht="16.5" customHeight="1">
      <c r="A90" s="40"/>
      <c r="B90" s="41"/>
      <c r="C90" s="206" t="s">
        <v>83</v>
      </c>
      <c r="D90" s="206" t="s">
        <v>123</v>
      </c>
      <c r="E90" s="207" t="s">
        <v>868</v>
      </c>
      <c r="F90" s="208" t="s">
        <v>869</v>
      </c>
      <c r="G90" s="209" t="s">
        <v>863</v>
      </c>
      <c r="H90" s="210">
        <v>1</v>
      </c>
      <c r="I90" s="211"/>
      <c r="J90" s="212">
        <f>ROUND(I90*H90,2)</f>
        <v>0</v>
      </c>
      <c r="K90" s="208" t="s">
        <v>127</v>
      </c>
      <c r="L90" s="46"/>
      <c r="M90" s="213" t="s">
        <v>28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864</v>
      </c>
      <c r="AT90" s="217" t="s">
        <v>123</v>
      </c>
      <c r="AU90" s="217" t="s">
        <v>83</v>
      </c>
      <c r="AY90" s="19" t="s">
        <v>121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864</v>
      </c>
      <c r="BM90" s="217" t="s">
        <v>870</v>
      </c>
    </row>
    <row r="91" s="2" customFormat="1">
      <c r="A91" s="40"/>
      <c r="B91" s="41"/>
      <c r="C91" s="42"/>
      <c r="D91" s="219" t="s">
        <v>130</v>
      </c>
      <c r="E91" s="42"/>
      <c r="F91" s="220" t="s">
        <v>871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130</v>
      </c>
      <c r="AU91" s="19" t="s">
        <v>83</v>
      </c>
    </row>
    <row r="92" s="2" customFormat="1">
      <c r="A92" s="40"/>
      <c r="B92" s="41"/>
      <c r="C92" s="42"/>
      <c r="D92" s="224" t="s">
        <v>132</v>
      </c>
      <c r="E92" s="42"/>
      <c r="F92" s="225" t="s">
        <v>872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83</v>
      </c>
    </row>
    <row r="93" s="2" customFormat="1" ht="16.5" customHeight="1">
      <c r="A93" s="40"/>
      <c r="B93" s="41"/>
      <c r="C93" s="206" t="s">
        <v>143</v>
      </c>
      <c r="D93" s="206" t="s">
        <v>123</v>
      </c>
      <c r="E93" s="207" t="s">
        <v>873</v>
      </c>
      <c r="F93" s="208" t="s">
        <v>874</v>
      </c>
      <c r="G93" s="209" t="s">
        <v>863</v>
      </c>
      <c r="H93" s="210">
        <v>1</v>
      </c>
      <c r="I93" s="211"/>
      <c r="J93" s="212">
        <f>ROUND(I93*H93,2)</f>
        <v>0</v>
      </c>
      <c r="K93" s="208" t="s">
        <v>127</v>
      </c>
      <c r="L93" s="46"/>
      <c r="M93" s="213" t="s">
        <v>28</v>
      </c>
      <c r="N93" s="214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864</v>
      </c>
      <c r="AT93" s="217" t="s">
        <v>123</v>
      </c>
      <c r="AU93" s="217" t="s">
        <v>83</v>
      </c>
      <c r="AY93" s="19" t="s">
        <v>121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864</v>
      </c>
      <c r="BM93" s="217" t="s">
        <v>875</v>
      </c>
    </row>
    <row r="94" s="2" customFormat="1">
      <c r="A94" s="40"/>
      <c r="B94" s="41"/>
      <c r="C94" s="42"/>
      <c r="D94" s="219" t="s">
        <v>130</v>
      </c>
      <c r="E94" s="42"/>
      <c r="F94" s="220" t="s">
        <v>874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130</v>
      </c>
      <c r="AU94" s="19" t="s">
        <v>83</v>
      </c>
    </row>
    <row r="95" s="2" customFormat="1">
      <c r="A95" s="40"/>
      <c r="B95" s="41"/>
      <c r="C95" s="42"/>
      <c r="D95" s="224" t="s">
        <v>132</v>
      </c>
      <c r="E95" s="42"/>
      <c r="F95" s="225" t="s">
        <v>876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83</v>
      </c>
    </row>
    <row r="96" s="2" customFormat="1" ht="16.5" customHeight="1">
      <c r="A96" s="40"/>
      <c r="B96" s="41"/>
      <c r="C96" s="206" t="s">
        <v>128</v>
      </c>
      <c r="D96" s="206" t="s">
        <v>123</v>
      </c>
      <c r="E96" s="207" t="s">
        <v>877</v>
      </c>
      <c r="F96" s="208" t="s">
        <v>878</v>
      </c>
      <c r="G96" s="209" t="s">
        <v>863</v>
      </c>
      <c r="H96" s="210">
        <v>1</v>
      </c>
      <c r="I96" s="211"/>
      <c r="J96" s="212">
        <f>ROUND(I96*H96,2)</f>
        <v>0</v>
      </c>
      <c r="K96" s="208" t="s">
        <v>127</v>
      </c>
      <c r="L96" s="46"/>
      <c r="M96" s="213" t="s">
        <v>28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864</v>
      </c>
      <c r="AT96" s="217" t="s">
        <v>123</v>
      </c>
      <c r="AU96" s="217" t="s">
        <v>83</v>
      </c>
      <c r="AY96" s="19" t="s">
        <v>121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864</v>
      </c>
      <c r="BM96" s="217" t="s">
        <v>879</v>
      </c>
    </row>
    <row r="97" s="2" customFormat="1">
      <c r="A97" s="40"/>
      <c r="B97" s="41"/>
      <c r="C97" s="42"/>
      <c r="D97" s="219" t="s">
        <v>130</v>
      </c>
      <c r="E97" s="42"/>
      <c r="F97" s="220" t="s">
        <v>878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130</v>
      </c>
      <c r="AU97" s="19" t="s">
        <v>83</v>
      </c>
    </row>
    <row r="98" s="2" customFormat="1">
      <c r="A98" s="40"/>
      <c r="B98" s="41"/>
      <c r="C98" s="42"/>
      <c r="D98" s="224" t="s">
        <v>132</v>
      </c>
      <c r="E98" s="42"/>
      <c r="F98" s="225" t="s">
        <v>880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132</v>
      </c>
      <c r="AU98" s="19" t="s">
        <v>83</v>
      </c>
    </row>
    <row r="99" s="2" customFormat="1">
      <c r="A99" s="40"/>
      <c r="B99" s="41"/>
      <c r="C99" s="42"/>
      <c r="D99" s="219" t="s">
        <v>171</v>
      </c>
      <c r="E99" s="42"/>
      <c r="F99" s="248" t="s">
        <v>881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171</v>
      </c>
      <c r="AU99" s="19" t="s">
        <v>83</v>
      </c>
    </row>
    <row r="100" s="2" customFormat="1" ht="16.5" customHeight="1">
      <c r="A100" s="40"/>
      <c r="B100" s="41"/>
      <c r="C100" s="206" t="s">
        <v>158</v>
      </c>
      <c r="D100" s="206" t="s">
        <v>123</v>
      </c>
      <c r="E100" s="207" t="s">
        <v>882</v>
      </c>
      <c r="F100" s="208" t="s">
        <v>883</v>
      </c>
      <c r="G100" s="209" t="s">
        <v>863</v>
      </c>
      <c r="H100" s="210">
        <v>1</v>
      </c>
      <c r="I100" s="211"/>
      <c r="J100" s="212">
        <f>ROUND(I100*H100,2)</f>
        <v>0</v>
      </c>
      <c r="K100" s="208" t="s">
        <v>127</v>
      </c>
      <c r="L100" s="46"/>
      <c r="M100" s="213" t="s">
        <v>28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864</v>
      </c>
      <c r="AT100" s="217" t="s">
        <v>123</v>
      </c>
      <c r="AU100" s="217" t="s">
        <v>83</v>
      </c>
      <c r="AY100" s="19" t="s">
        <v>121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864</v>
      </c>
      <c r="BM100" s="217" t="s">
        <v>884</v>
      </c>
    </row>
    <row r="101" s="2" customFormat="1">
      <c r="A101" s="40"/>
      <c r="B101" s="41"/>
      <c r="C101" s="42"/>
      <c r="D101" s="219" t="s">
        <v>130</v>
      </c>
      <c r="E101" s="42"/>
      <c r="F101" s="220" t="s">
        <v>883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130</v>
      </c>
      <c r="AU101" s="19" t="s">
        <v>83</v>
      </c>
    </row>
    <row r="102" s="2" customFormat="1">
      <c r="A102" s="40"/>
      <c r="B102" s="41"/>
      <c r="C102" s="42"/>
      <c r="D102" s="224" t="s">
        <v>132</v>
      </c>
      <c r="E102" s="42"/>
      <c r="F102" s="225" t="s">
        <v>885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83</v>
      </c>
    </row>
    <row r="103" s="2" customFormat="1">
      <c r="A103" s="40"/>
      <c r="B103" s="41"/>
      <c r="C103" s="42"/>
      <c r="D103" s="219" t="s">
        <v>171</v>
      </c>
      <c r="E103" s="42"/>
      <c r="F103" s="248" t="s">
        <v>886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171</v>
      </c>
      <c r="AU103" s="19" t="s">
        <v>83</v>
      </c>
    </row>
    <row r="104" s="2" customFormat="1" ht="16.5" customHeight="1">
      <c r="A104" s="40"/>
      <c r="B104" s="41"/>
      <c r="C104" s="206" t="s">
        <v>165</v>
      </c>
      <c r="D104" s="206" t="s">
        <v>123</v>
      </c>
      <c r="E104" s="207" t="s">
        <v>887</v>
      </c>
      <c r="F104" s="208" t="s">
        <v>888</v>
      </c>
      <c r="G104" s="209" t="s">
        <v>863</v>
      </c>
      <c r="H104" s="210">
        <v>1</v>
      </c>
      <c r="I104" s="211"/>
      <c r="J104" s="212">
        <f>ROUND(I104*H104,2)</f>
        <v>0</v>
      </c>
      <c r="K104" s="208" t="s">
        <v>127</v>
      </c>
      <c r="L104" s="46"/>
      <c r="M104" s="213" t="s">
        <v>28</v>
      </c>
      <c r="N104" s="214" t="s">
        <v>44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864</v>
      </c>
      <c r="AT104" s="217" t="s">
        <v>123</v>
      </c>
      <c r="AU104" s="217" t="s">
        <v>83</v>
      </c>
      <c r="AY104" s="19" t="s">
        <v>121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81</v>
      </c>
      <c r="BK104" s="218">
        <f>ROUND(I104*H104,2)</f>
        <v>0</v>
      </c>
      <c r="BL104" s="19" t="s">
        <v>864</v>
      </c>
      <c r="BM104" s="217" t="s">
        <v>889</v>
      </c>
    </row>
    <row r="105" s="2" customFormat="1">
      <c r="A105" s="40"/>
      <c r="B105" s="41"/>
      <c r="C105" s="42"/>
      <c r="D105" s="219" t="s">
        <v>130</v>
      </c>
      <c r="E105" s="42"/>
      <c r="F105" s="220" t="s">
        <v>888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130</v>
      </c>
      <c r="AU105" s="19" t="s">
        <v>83</v>
      </c>
    </row>
    <row r="106" s="2" customFormat="1">
      <c r="A106" s="40"/>
      <c r="B106" s="41"/>
      <c r="C106" s="42"/>
      <c r="D106" s="224" t="s">
        <v>132</v>
      </c>
      <c r="E106" s="42"/>
      <c r="F106" s="225" t="s">
        <v>890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83</v>
      </c>
    </row>
    <row r="107" s="2" customFormat="1">
      <c r="A107" s="40"/>
      <c r="B107" s="41"/>
      <c r="C107" s="42"/>
      <c r="D107" s="219" t="s">
        <v>171</v>
      </c>
      <c r="E107" s="42"/>
      <c r="F107" s="248" t="s">
        <v>886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171</v>
      </c>
      <c r="AU107" s="19" t="s">
        <v>83</v>
      </c>
    </row>
    <row r="108" s="12" customFormat="1" ht="22.8" customHeight="1">
      <c r="A108" s="12"/>
      <c r="B108" s="190"/>
      <c r="C108" s="191"/>
      <c r="D108" s="192" t="s">
        <v>72</v>
      </c>
      <c r="E108" s="204" t="s">
        <v>891</v>
      </c>
      <c r="F108" s="204" t="s">
        <v>892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SUM(P109:P116)</f>
        <v>0</v>
      </c>
      <c r="Q108" s="198"/>
      <c r="R108" s="199">
        <f>SUM(R109:R116)</f>
        <v>0</v>
      </c>
      <c r="S108" s="198"/>
      <c r="T108" s="200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158</v>
      </c>
      <c r="AT108" s="202" t="s">
        <v>72</v>
      </c>
      <c r="AU108" s="202" t="s">
        <v>81</v>
      </c>
      <c r="AY108" s="201" t="s">
        <v>121</v>
      </c>
      <c r="BK108" s="203">
        <f>SUM(BK109:BK116)</f>
        <v>0</v>
      </c>
    </row>
    <row r="109" s="2" customFormat="1" ht="16.5" customHeight="1">
      <c r="A109" s="40"/>
      <c r="B109" s="41"/>
      <c r="C109" s="206" t="s">
        <v>174</v>
      </c>
      <c r="D109" s="206" t="s">
        <v>123</v>
      </c>
      <c r="E109" s="207" t="s">
        <v>893</v>
      </c>
      <c r="F109" s="208" t="s">
        <v>892</v>
      </c>
      <c r="G109" s="209" t="s">
        <v>863</v>
      </c>
      <c r="H109" s="210">
        <v>1</v>
      </c>
      <c r="I109" s="211"/>
      <c r="J109" s="212">
        <f>ROUND(I109*H109,2)</f>
        <v>0</v>
      </c>
      <c r="K109" s="208" t="s">
        <v>127</v>
      </c>
      <c r="L109" s="46"/>
      <c r="M109" s="213" t="s">
        <v>28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864</v>
      </c>
      <c r="AT109" s="217" t="s">
        <v>123</v>
      </c>
      <c r="AU109" s="217" t="s">
        <v>83</v>
      </c>
      <c r="AY109" s="19" t="s">
        <v>121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864</v>
      </c>
      <c r="BM109" s="217" t="s">
        <v>894</v>
      </c>
    </row>
    <row r="110" s="2" customFormat="1">
      <c r="A110" s="40"/>
      <c r="B110" s="41"/>
      <c r="C110" s="42"/>
      <c r="D110" s="219" t="s">
        <v>130</v>
      </c>
      <c r="E110" s="42"/>
      <c r="F110" s="220" t="s">
        <v>892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130</v>
      </c>
      <c r="AU110" s="19" t="s">
        <v>83</v>
      </c>
    </row>
    <row r="111" s="2" customFormat="1">
      <c r="A111" s="40"/>
      <c r="B111" s="41"/>
      <c r="C111" s="42"/>
      <c r="D111" s="224" t="s">
        <v>132</v>
      </c>
      <c r="E111" s="42"/>
      <c r="F111" s="225" t="s">
        <v>895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132</v>
      </c>
      <c r="AU111" s="19" t="s">
        <v>83</v>
      </c>
    </row>
    <row r="112" s="2" customFormat="1">
      <c r="A112" s="40"/>
      <c r="B112" s="41"/>
      <c r="C112" s="42"/>
      <c r="D112" s="219" t="s">
        <v>171</v>
      </c>
      <c r="E112" s="42"/>
      <c r="F112" s="248" t="s">
        <v>896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171</v>
      </c>
      <c r="AU112" s="19" t="s">
        <v>83</v>
      </c>
    </row>
    <row r="113" s="2" customFormat="1" ht="16.5" customHeight="1">
      <c r="A113" s="40"/>
      <c r="B113" s="41"/>
      <c r="C113" s="206" t="s">
        <v>181</v>
      </c>
      <c r="D113" s="206" t="s">
        <v>123</v>
      </c>
      <c r="E113" s="207" t="s">
        <v>897</v>
      </c>
      <c r="F113" s="208" t="s">
        <v>898</v>
      </c>
      <c r="G113" s="209" t="s">
        <v>863</v>
      </c>
      <c r="H113" s="210">
        <v>1</v>
      </c>
      <c r="I113" s="211"/>
      <c r="J113" s="212">
        <f>ROUND(I113*H113,2)</f>
        <v>0</v>
      </c>
      <c r="K113" s="208" t="s">
        <v>127</v>
      </c>
      <c r="L113" s="46"/>
      <c r="M113" s="213" t="s">
        <v>28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864</v>
      </c>
      <c r="AT113" s="217" t="s">
        <v>123</v>
      </c>
      <c r="AU113" s="217" t="s">
        <v>83</v>
      </c>
      <c r="AY113" s="19" t="s">
        <v>121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864</v>
      </c>
      <c r="BM113" s="217" t="s">
        <v>899</v>
      </c>
    </row>
    <row r="114" s="2" customFormat="1">
      <c r="A114" s="40"/>
      <c r="B114" s="41"/>
      <c r="C114" s="42"/>
      <c r="D114" s="219" t="s">
        <v>130</v>
      </c>
      <c r="E114" s="42"/>
      <c r="F114" s="220" t="s">
        <v>898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130</v>
      </c>
      <c r="AU114" s="19" t="s">
        <v>83</v>
      </c>
    </row>
    <row r="115" s="2" customFormat="1">
      <c r="A115" s="40"/>
      <c r="B115" s="41"/>
      <c r="C115" s="42"/>
      <c r="D115" s="224" t="s">
        <v>132</v>
      </c>
      <c r="E115" s="42"/>
      <c r="F115" s="225" t="s">
        <v>900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132</v>
      </c>
      <c r="AU115" s="19" t="s">
        <v>83</v>
      </c>
    </row>
    <row r="116" s="2" customFormat="1">
      <c r="A116" s="40"/>
      <c r="B116" s="41"/>
      <c r="C116" s="42"/>
      <c r="D116" s="219" t="s">
        <v>171</v>
      </c>
      <c r="E116" s="42"/>
      <c r="F116" s="248" t="s">
        <v>901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171</v>
      </c>
      <c r="AU116" s="19" t="s">
        <v>83</v>
      </c>
    </row>
    <row r="117" s="12" customFormat="1" ht="22.8" customHeight="1">
      <c r="A117" s="12"/>
      <c r="B117" s="190"/>
      <c r="C117" s="191"/>
      <c r="D117" s="192" t="s">
        <v>72</v>
      </c>
      <c r="E117" s="204" t="s">
        <v>902</v>
      </c>
      <c r="F117" s="204" t="s">
        <v>903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SUM(P118:P124)</f>
        <v>0</v>
      </c>
      <c r="Q117" s="198"/>
      <c r="R117" s="199">
        <f>SUM(R118:R124)</f>
        <v>0</v>
      </c>
      <c r="S117" s="198"/>
      <c r="T117" s="200">
        <f>SUM(T118:T124)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158</v>
      </c>
      <c r="AT117" s="202" t="s">
        <v>72</v>
      </c>
      <c r="AU117" s="202" t="s">
        <v>81</v>
      </c>
      <c r="AY117" s="201" t="s">
        <v>121</v>
      </c>
      <c r="BK117" s="203">
        <f>SUM(BK118:BK124)</f>
        <v>0</v>
      </c>
    </row>
    <row r="118" s="2" customFormat="1" ht="16.5" customHeight="1">
      <c r="A118" s="40"/>
      <c r="B118" s="41"/>
      <c r="C118" s="206" t="s">
        <v>190</v>
      </c>
      <c r="D118" s="206" t="s">
        <v>123</v>
      </c>
      <c r="E118" s="207" t="s">
        <v>904</v>
      </c>
      <c r="F118" s="208" t="s">
        <v>905</v>
      </c>
      <c r="G118" s="209" t="s">
        <v>863</v>
      </c>
      <c r="H118" s="210">
        <v>1</v>
      </c>
      <c r="I118" s="211"/>
      <c r="J118" s="212">
        <f>ROUND(I118*H118,2)</f>
        <v>0</v>
      </c>
      <c r="K118" s="208" t="s">
        <v>127</v>
      </c>
      <c r="L118" s="46"/>
      <c r="M118" s="213" t="s">
        <v>28</v>
      </c>
      <c r="N118" s="214" t="s">
        <v>44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864</v>
      </c>
      <c r="AT118" s="217" t="s">
        <v>123</v>
      </c>
      <c r="AU118" s="217" t="s">
        <v>83</v>
      </c>
      <c r="AY118" s="19" t="s">
        <v>121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81</v>
      </c>
      <c r="BK118" s="218">
        <f>ROUND(I118*H118,2)</f>
        <v>0</v>
      </c>
      <c r="BL118" s="19" t="s">
        <v>864</v>
      </c>
      <c r="BM118" s="217" t="s">
        <v>906</v>
      </c>
    </row>
    <row r="119" s="2" customFormat="1">
      <c r="A119" s="40"/>
      <c r="B119" s="41"/>
      <c r="C119" s="42"/>
      <c r="D119" s="219" t="s">
        <v>130</v>
      </c>
      <c r="E119" s="42"/>
      <c r="F119" s="220" t="s">
        <v>905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130</v>
      </c>
      <c r="AU119" s="19" t="s">
        <v>83</v>
      </c>
    </row>
    <row r="120" s="2" customFormat="1">
      <c r="A120" s="40"/>
      <c r="B120" s="41"/>
      <c r="C120" s="42"/>
      <c r="D120" s="224" t="s">
        <v>132</v>
      </c>
      <c r="E120" s="42"/>
      <c r="F120" s="225" t="s">
        <v>907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83</v>
      </c>
    </row>
    <row r="121" s="2" customFormat="1">
      <c r="A121" s="40"/>
      <c r="B121" s="41"/>
      <c r="C121" s="42"/>
      <c r="D121" s="219" t="s">
        <v>171</v>
      </c>
      <c r="E121" s="42"/>
      <c r="F121" s="248" t="s">
        <v>908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171</v>
      </c>
      <c r="AU121" s="19" t="s">
        <v>83</v>
      </c>
    </row>
    <row r="122" s="2" customFormat="1" ht="16.5" customHeight="1">
      <c r="A122" s="40"/>
      <c r="B122" s="41"/>
      <c r="C122" s="206" t="s">
        <v>199</v>
      </c>
      <c r="D122" s="206" t="s">
        <v>123</v>
      </c>
      <c r="E122" s="207" t="s">
        <v>909</v>
      </c>
      <c r="F122" s="208" t="s">
        <v>910</v>
      </c>
      <c r="G122" s="209" t="s">
        <v>863</v>
      </c>
      <c r="H122" s="210">
        <v>1</v>
      </c>
      <c r="I122" s="211"/>
      <c r="J122" s="212">
        <f>ROUND(I122*H122,2)</f>
        <v>0</v>
      </c>
      <c r="K122" s="208" t="s">
        <v>127</v>
      </c>
      <c r="L122" s="46"/>
      <c r="M122" s="213" t="s">
        <v>28</v>
      </c>
      <c r="N122" s="214" t="s">
        <v>44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864</v>
      </c>
      <c r="AT122" s="217" t="s">
        <v>123</v>
      </c>
      <c r="AU122" s="217" t="s">
        <v>83</v>
      </c>
      <c r="AY122" s="19" t="s">
        <v>121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864</v>
      </c>
      <c r="BM122" s="217" t="s">
        <v>911</v>
      </c>
    </row>
    <row r="123" s="2" customFormat="1">
      <c r="A123" s="40"/>
      <c r="B123" s="41"/>
      <c r="C123" s="42"/>
      <c r="D123" s="219" t="s">
        <v>130</v>
      </c>
      <c r="E123" s="42"/>
      <c r="F123" s="220" t="s">
        <v>910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130</v>
      </c>
      <c r="AU123" s="19" t="s">
        <v>83</v>
      </c>
    </row>
    <row r="124" s="2" customFormat="1">
      <c r="A124" s="40"/>
      <c r="B124" s="41"/>
      <c r="C124" s="42"/>
      <c r="D124" s="224" t="s">
        <v>132</v>
      </c>
      <c r="E124" s="42"/>
      <c r="F124" s="225" t="s">
        <v>912</v>
      </c>
      <c r="G124" s="42"/>
      <c r="H124" s="42"/>
      <c r="I124" s="221"/>
      <c r="J124" s="42"/>
      <c r="K124" s="42"/>
      <c r="L124" s="46"/>
      <c r="M124" s="269"/>
      <c r="N124" s="270"/>
      <c r="O124" s="271"/>
      <c r="P124" s="271"/>
      <c r="Q124" s="271"/>
      <c r="R124" s="271"/>
      <c r="S124" s="271"/>
      <c r="T124" s="272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132</v>
      </c>
      <c r="AU124" s="19" t="s">
        <v>83</v>
      </c>
    </row>
    <row r="125" s="2" customFormat="1" ht="6.96" customHeight="1">
      <c r="A125" s="40"/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46"/>
      <c r="M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</sheetData>
  <sheetProtection sheet="1" autoFilter="0" formatColumns="0" formatRows="0" objects="1" scenarios="1" spinCount="100000" saltValue="WaT83l0xFic10VVp2VqjBiEtWWkdpytzqdHKHR87/q5jdvkpV0XSmvgjBFHE9zC/DRw4YpZQgAK4MQ7Xd8sqjw==" hashValue="Hxq07Ppa1uIt4tBOM76haYN3Ojy+x29lb/s996EU3UsivvFyg7FjrdhtpBKvCwVXgjGiGgo2FMIkJAE1F6ksBQ==" algorithmName="SHA-512" password="CC35"/>
  <autoFilter ref="C82:K12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2/012164000"/>
    <hyperlink ref="F92" r:id="rId2" display="https://podminky.urs.cz/item/CS_URS_2025_02/012303000"/>
    <hyperlink ref="F95" r:id="rId3" display="https://podminky.urs.cz/item/CS_URS_2025_02/012403000"/>
    <hyperlink ref="F98" r:id="rId4" display="https://podminky.urs.cz/item/CS_URS_2025_02/012414000"/>
    <hyperlink ref="F102" r:id="rId5" display="https://podminky.urs.cz/item/CS_URS_2025_02/013274000"/>
    <hyperlink ref="F106" r:id="rId6" display="https://podminky.urs.cz/item/CS_URS_2025_02/013284000"/>
    <hyperlink ref="F111" r:id="rId7" display="https://podminky.urs.cz/item/CS_URS_2025_02/030001000"/>
    <hyperlink ref="F115" r:id="rId8" display="https://podminky.urs.cz/item/CS_URS_2025_02/034303000"/>
    <hyperlink ref="F120" r:id="rId9" display="https://podminky.urs.cz/item/CS_URS_2025_02/043002000"/>
    <hyperlink ref="F124" r:id="rId10" display="https://podminky.urs.cz/item/CS_URS_2025_02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3" customWidth="1"/>
    <col min="2" max="2" width="1.667969" style="273" customWidth="1"/>
    <col min="3" max="4" width="5" style="273" customWidth="1"/>
    <col min="5" max="5" width="11.66016" style="273" customWidth="1"/>
    <col min="6" max="6" width="9.160156" style="273" customWidth="1"/>
    <col min="7" max="7" width="5" style="273" customWidth="1"/>
    <col min="8" max="8" width="77.83203" style="273" customWidth="1"/>
    <col min="9" max="10" width="20" style="273" customWidth="1"/>
    <col min="11" max="11" width="1.667969" style="273" customWidth="1"/>
  </cols>
  <sheetData>
    <row r="1" s="1" customFormat="1" ht="37.5" customHeight="1"/>
    <row r="2" s="1" customFormat="1" ht="7.5" customHeight="1">
      <c r="B2" s="274"/>
      <c r="C2" s="275"/>
      <c r="D2" s="275"/>
      <c r="E2" s="275"/>
      <c r="F2" s="275"/>
      <c r="G2" s="275"/>
      <c r="H2" s="275"/>
      <c r="I2" s="275"/>
      <c r="J2" s="275"/>
      <c r="K2" s="276"/>
    </row>
    <row r="3" s="16" customFormat="1" ht="45" customHeight="1">
      <c r="B3" s="277"/>
      <c r="C3" s="278" t="s">
        <v>913</v>
      </c>
      <c r="D3" s="278"/>
      <c r="E3" s="278"/>
      <c r="F3" s="278"/>
      <c r="G3" s="278"/>
      <c r="H3" s="278"/>
      <c r="I3" s="278"/>
      <c r="J3" s="278"/>
      <c r="K3" s="279"/>
    </row>
    <row r="4" s="1" customFormat="1" ht="25.5" customHeight="1">
      <c r="B4" s="280"/>
      <c r="C4" s="281" t="s">
        <v>914</v>
      </c>
      <c r="D4" s="281"/>
      <c r="E4" s="281"/>
      <c r="F4" s="281"/>
      <c r="G4" s="281"/>
      <c r="H4" s="281"/>
      <c r="I4" s="281"/>
      <c r="J4" s="281"/>
      <c r="K4" s="282"/>
    </row>
    <row r="5" s="1" customFormat="1" ht="5.25" customHeight="1">
      <c r="B5" s="280"/>
      <c r="C5" s="283"/>
      <c r="D5" s="283"/>
      <c r="E5" s="283"/>
      <c r="F5" s="283"/>
      <c r="G5" s="283"/>
      <c r="H5" s="283"/>
      <c r="I5" s="283"/>
      <c r="J5" s="283"/>
      <c r="K5" s="282"/>
    </row>
    <row r="6" s="1" customFormat="1" ht="15" customHeight="1">
      <c r="B6" s="280"/>
      <c r="C6" s="284" t="s">
        <v>915</v>
      </c>
      <c r="D6" s="284"/>
      <c r="E6" s="284"/>
      <c r="F6" s="284"/>
      <c r="G6" s="284"/>
      <c r="H6" s="284"/>
      <c r="I6" s="284"/>
      <c r="J6" s="284"/>
      <c r="K6" s="282"/>
    </row>
    <row r="7" s="1" customFormat="1" ht="15" customHeight="1">
      <c r="B7" s="285"/>
      <c r="C7" s="284" t="s">
        <v>916</v>
      </c>
      <c r="D7" s="284"/>
      <c r="E7" s="284"/>
      <c r="F7" s="284"/>
      <c r="G7" s="284"/>
      <c r="H7" s="284"/>
      <c r="I7" s="284"/>
      <c r="J7" s="284"/>
      <c r="K7" s="282"/>
    </row>
    <row r="8" s="1" customFormat="1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s="1" customFormat="1" ht="15" customHeight="1">
      <c r="B9" s="285"/>
      <c r="C9" s="284" t="s">
        <v>917</v>
      </c>
      <c r="D9" s="284"/>
      <c r="E9" s="284"/>
      <c r="F9" s="284"/>
      <c r="G9" s="284"/>
      <c r="H9" s="284"/>
      <c r="I9" s="284"/>
      <c r="J9" s="284"/>
      <c r="K9" s="282"/>
    </row>
    <row r="10" s="1" customFormat="1" ht="15" customHeight="1">
      <c r="B10" s="285"/>
      <c r="C10" s="284"/>
      <c r="D10" s="284" t="s">
        <v>918</v>
      </c>
      <c r="E10" s="284"/>
      <c r="F10" s="284"/>
      <c r="G10" s="284"/>
      <c r="H10" s="284"/>
      <c r="I10" s="284"/>
      <c r="J10" s="284"/>
      <c r="K10" s="282"/>
    </row>
    <row r="11" s="1" customFormat="1" ht="15" customHeight="1">
      <c r="B11" s="285"/>
      <c r="C11" s="286"/>
      <c r="D11" s="284" t="s">
        <v>919</v>
      </c>
      <c r="E11" s="284"/>
      <c r="F11" s="284"/>
      <c r="G11" s="284"/>
      <c r="H11" s="284"/>
      <c r="I11" s="284"/>
      <c r="J11" s="284"/>
      <c r="K11" s="282"/>
    </row>
    <row r="12" s="1" customFormat="1" ht="15" customHeight="1">
      <c r="B12" s="285"/>
      <c r="C12" s="286"/>
      <c r="D12" s="284"/>
      <c r="E12" s="284"/>
      <c r="F12" s="284"/>
      <c r="G12" s="284"/>
      <c r="H12" s="284"/>
      <c r="I12" s="284"/>
      <c r="J12" s="284"/>
      <c r="K12" s="282"/>
    </row>
    <row r="13" s="1" customFormat="1" ht="15" customHeight="1">
      <c r="B13" s="285"/>
      <c r="C13" s="286"/>
      <c r="D13" s="287" t="s">
        <v>920</v>
      </c>
      <c r="E13" s="284"/>
      <c r="F13" s="284"/>
      <c r="G13" s="284"/>
      <c r="H13" s="284"/>
      <c r="I13" s="284"/>
      <c r="J13" s="284"/>
      <c r="K13" s="282"/>
    </row>
    <row r="14" s="1" customFormat="1" ht="12.75" customHeight="1">
      <c r="B14" s="285"/>
      <c r="C14" s="286"/>
      <c r="D14" s="286"/>
      <c r="E14" s="286"/>
      <c r="F14" s="286"/>
      <c r="G14" s="286"/>
      <c r="H14" s="286"/>
      <c r="I14" s="286"/>
      <c r="J14" s="286"/>
      <c r="K14" s="282"/>
    </row>
    <row r="15" s="1" customFormat="1" ht="15" customHeight="1">
      <c r="B15" s="285"/>
      <c r="C15" s="286"/>
      <c r="D15" s="284" t="s">
        <v>921</v>
      </c>
      <c r="E15" s="284"/>
      <c r="F15" s="284"/>
      <c r="G15" s="284"/>
      <c r="H15" s="284"/>
      <c r="I15" s="284"/>
      <c r="J15" s="284"/>
      <c r="K15" s="282"/>
    </row>
    <row r="16" s="1" customFormat="1" ht="15" customHeight="1">
      <c r="B16" s="285"/>
      <c r="C16" s="286"/>
      <c r="D16" s="284" t="s">
        <v>922</v>
      </c>
      <c r="E16" s="284"/>
      <c r="F16" s="284"/>
      <c r="G16" s="284"/>
      <c r="H16" s="284"/>
      <c r="I16" s="284"/>
      <c r="J16" s="284"/>
      <c r="K16" s="282"/>
    </row>
    <row r="17" s="1" customFormat="1" ht="15" customHeight="1">
      <c r="B17" s="285"/>
      <c r="C17" s="286"/>
      <c r="D17" s="284" t="s">
        <v>923</v>
      </c>
      <c r="E17" s="284"/>
      <c r="F17" s="284"/>
      <c r="G17" s="284"/>
      <c r="H17" s="284"/>
      <c r="I17" s="284"/>
      <c r="J17" s="284"/>
      <c r="K17" s="282"/>
    </row>
    <row r="18" s="1" customFormat="1" ht="15" customHeight="1">
      <c r="B18" s="285"/>
      <c r="C18" s="286"/>
      <c r="D18" s="286"/>
      <c r="E18" s="288" t="s">
        <v>924</v>
      </c>
      <c r="F18" s="284" t="s">
        <v>925</v>
      </c>
      <c r="G18" s="284"/>
      <c r="H18" s="284"/>
      <c r="I18" s="284"/>
      <c r="J18" s="284"/>
      <c r="K18" s="282"/>
    </row>
    <row r="19" s="1" customFormat="1" ht="15" customHeight="1">
      <c r="B19" s="285"/>
      <c r="C19" s="286"/>
      <c r="D19" s="286"/>
      <c r="E19" s="288" t="s">
        <v>80</v>
      </c>
      <c r="F19" s="284" t="s">
        <v>926</v>
      </c>
      <c r="G19" s="284"/>
      <c r="H19" s="284"/>
      <c r="I19" s="284"/>
      <c r="J19" s="284"/>
      <c r="K19" s="282"/>
    </row>
    <row r="20" s="1" customFormat="1" ht="15" customHeight="1">
      <c r="B20" s="285"/>
      <c r="C20" s="286"/>
      <c r="D20" s="286"/>
      <c r="E20" s="288" t="s">
        <v>927</v>
      </c>
      <c r="F20" s="284" t="s">
        <v>928</v>
      </c>
      <c r="G20" s="284"/>
      <c r="H20" s="284"/>
      <c r="I20" s="284"/>
      <c r="J20" s="284"/>
      <c r="K20" s="282"/>
    </row>
    <row r="21" s="1" customFormat="1" ht="15" customHeight="1">
      <c r="B21" s="285"/>
      <c r="C21" s="286"/>
      <c r="D21" s="286"/>
      <c r="E21" s="288" t="s">
        <v>86</v>
      </c>
      <c r="F21" s="284" t="s">
        <v>929</v>
      </c>
      <c r="G21" s="284"/>
      <c r="H21" s="284"/>
      <c r="I21" s="284"/>
      <c r="J21" s="284"/>
      <c r="K21" s="282"/>
    </row>
    <row r="22" s="1" customFormat="1" ht="15" customHeight="1">
      <c r="B22" s="285"/>
      <c r="C22" s="286"/>
      <c r="D22" s="286"/>
      <c r="E22" s="288" t="s">
        <v>930</v>
      </c>
      <c r="F22" s="284" t="s">
        <v>931</v>
      </c>
      <c r="G22" s="284"/>
      <c r="H22" s="284"/>
      <c r="I22" s="284"/>
      <c r="J22" s="284"/>
      <c r="K22" s="282"/>
    </row>
    <row r="23" s="1" customFormat="1" ht="15" customHeight="1">
      <c r="B23" s="285"/>
      <c r="C23" s="286"/>
      <c r="D23" s="286"/>
      <c r="E23" s="288" t="s">
        <v>932</v>
      </c>
      <c r="F23" s="284" t="s">
        <v>933</v>
      </c>
      <c r="G23" s="284"/>
      <c r="H23" s="284"/>
      <c r="I23" s="284"/>
      <c r="J23" s="284"/>
      <c r="K23" s="282"/>
    </row>
    <row r="24" s="1" customFormat="1" ht="12.75" customHeight="1">
      <c r="B24" s="285"/>
      <c r="C24" s="286"/>
      <c r="D24" s="286"/>
      <c r="E24" s="286"/>
      <c r="F24" s="286"/>
      <c r="G24" s="286"/>
      <c r="H24" s="286"/>
      <c r="I24" s="286"/>
      <c r="J24" s="286"/>
      <c r="K24" s="282"/>
    </row>
    <row r="25" s="1" customFormat="1" ht="15" customHeight="1">
      <c r="B25" s="285"/>
      <c r="C25" s="284" t="s">
        <v>934</v>
      </c>
      <c r="D25" s="284"/>
      <c r="E25" s="284"/>
      <c r="F25" s="284"/>
      <c r="G25" s="284"/>
      <c r="H25" s="284"/>
      <c r="I25" s="284"/>
      <c r="J25" s="284"/>
      <c r="K25" s="282"/>
    </row>
    <row r="26" s="1" customFormat="1" ht="15" customHeight="1">
      <c r="B26" s="285"/>
      <c r="C26" s="284" t="s">
        <v>935</v>
      </c>
      <c r="D26" s="284"/>
      <c r="E26" s="284"/>
      <c r="F26" s="284"/>
      <c r="G26" s="284"/>
      <c r="H26" s="284"/>
      <c r="I26" s="284"/>
      <c r="J26" s="284"/>
      <c r="K26" s="282"/>
    </row>
    <row r="27" s="1" customFormat="1" ht="15" customHeight="1">
      <c r="B27" s="285"/>
      <c r="C27" s="284"/>
      <c r="D27" s="284" t="s">
        <v>936</v>
      </c>
      <c r="E27" s="284"/>
      <c r="F27" s="284"/>
      <c r="G27" s="284"/>
      <c r="H27" s="284"/>
      <c r="I27" s="284"/>
      <c r="J27" s="284"/>
      <c r="K27" s="282"/>
    </row>
    <row r="28" s="1" customFormat="1" ht="15" customHeight="1">
      <c r="B28" s="285"/>
      <c r="C28" s="286"/>
      <c r="D28" s="284" t="s">
        <v>937</v>
      </c>
      <c r="E28" s="284"/>
      <c r="F28" s="284"/>
      <c r="G28" s="284"/>
      <c r="H28" s="284"/>
      <c r="I28" s="284"/>
      <c r="J28" s="284"/>
      <c r="K28" s="282"/>
    </row>
    <row r="29" s="1" customFormat="1" ht="12.75" customHeight="1">
      <c r="B29" s="285"/>
      <c r="C29" s="286"/>
      <c r="D29" s="286"/>
      <c r="E29" s="286"/>
      <c r="F29" s="286"/>
      <c r="G29" s="286"/>
      <c r="H29" s="286"/>
      <c r="I29" s="286"/>
      <c r="J29" s="286"/>
      <c r="K29" s="282"/>
    </row>
    <row r="30" s="1" customFormat="1" ht="15" customHeight="1">
      <c r="B30" s="285"/>
      <c r="C30" s="286"/>
      <c r="D30" s="284" t="s">
        <v>938</v>
      </c>
      <c r="E30" s="284"/>
      <c r="F30" s="284"/>
      <c r="G30" s="284"/>
      <c r="H30" s="284"/>
      <c r="I30" s="284"/>
      <c r="J30" s="284"/>
      <c r="K30" s="282"/>
    </row>
    <row r="31" s="1" customFormat="1" ht="15" customHeight="1">
      <c r="B31" s="285"/>
      <c r="C31" s="286"/>
      <c r="D31" s="284" t="s">
        <v>939</v>
      </c>
      <c r="E31" s="284"/>
      <c r="F31" s="284"/>
      <c r="G31" s="284"/>
      <c r="H31" s="284"/>
      <c r="I31" s="284"/>
      <c r="J31" s="284"/>
      <c r="K31" s="282"/>
    </row>
    <row r="32" s="1" customFormat="1" ht="12.75" customHeight="1">
      <c r="B32" s="285"/>
      <c r="C32" s="286"/>
      <c r="D32" s="286"/>
      <c r="E32" s="286"/>
      <c r="F32" s="286"/>
      <c r="G32" s="286"/>
      <c r="H32" s="286"/>
      <c r="I32" s="286"/>
      <c r="J32" s="286"/>
      <c r="K32" s="282"/>
    </row>
    <row r="33" s="1" customFormat="1" ht="15" customHeight="1">
      <c r="B33" s="285"/>
      <c r="C33" s="286"/>
      <c r="D33" s="284" t="s">
        <v>940</v>
      </c>
      <c r="E33" s="284"/>
      <c r="F33" s="284"/>
      <c r="G33" s="284"/>
      <c r="H33" s="284"/>
      <c r="I33" s="284"/>
      <c r="J33" s="284"/>
      <c r="K33" s="282"/>
    </row>
    <row r="34" s="1" customFormat="1" ht="15" customHeight="1">
      <c r="B34" s="285"/>
      <c r="C34" s="286"/>
      <c r="D34" s="284" t="s">
        <v>941</v>
      </c>
      <c r="E34" s="284"/>
      <c r="F34" s="284"/>
      <c r="G34" s="284"/>
      <c r="H34" s="284"/>
      <c r="I34" s="284"/>
      <c r="J34" s="284"/>
      <c r="K34" s="282"/>
    </row>
    <row r="35" s="1" customFormat="1" ht="15" customHeight="1">
      <c r="B35" s="285"/>
      <c r="C35" s="286"/>
      <c r="D35" s="284" t="s">
        <v>942</v>
      </c>
      <c r="E35" s="284"/>
      <c r="F35" s="284"/>
      <c r="G35" s="284"/>
      <c r="H35" s="284"/>
      <c r="I35" s="284"/>
      <c r="J35" s="284"/>
      <c r="K35" s="282"/>
    </row>
    <row r="36" s="1" customFormat="1" ht="15" customHeight="1">
      <c r="B36" s="285"/>
      <c r="C36" s="286"/>
      <c r="D36" s="284"/>
      <c r="E36" s="287" t="s">
        <v>107</v>
      </c>
      <c r="F36" s="284"/>
      <c r="G36" s="284" t="s">
        <v>943</v>
      </c>
      <c r="H36" s="284"/>
      <c r="I36" s="284"/>
      <c r="J36" s="284"/>
      <c r="K36" s="282"/>
    </row>
    <row r="37" s="1" customFormat="1" ht="30.75" customHeight="1">
      <c r="B37" s="285"/>
      <c r="C37" s="286"/>
      <c r="D37" s="284"/>
      <c r="E37" s="287" t="s">
        <v>944</v>
      </c>
      <c r="F37" s="284"/>
      <c r="G37" s="284" t="s">
        <v>945</v>
      </c>
      <c r="H37" s="284"/>
      <c r="I37" s="284"/>
      <c r="J37" s="284"/>
      <c r="K37" s="282"/>
    </row>
    <row r="38" s="1" customFormat="1" ht="15" customHeight="1">
      <c r="B38" s="285"/>
      <c r="C38" s="286"/>
      <c r="D38" s="284"/>
      <c r="E38" s="287" t="s">
        <v>54</v>
      </c>
      <c r="F38" s="284"/>
      <c r="G38" s="284" t="s">
        <v>946</v>
      </c>
      <c r="H38" s="284"/>
      <c r="I38" s="284"/>
      <c r="J38" s="284"/>
      <c r="K38" s="282"/>
    </row>
    <row r="39" s="1" customFormat="1" ht="15" customHeight="1">
      <c r="B39" s="285"/>
      <c r="C39" s="286"/>
      <c r="D39" s="284"/>
      <c r="E39" s="287" t="s">
        <v>55</v>
      </c>
      <c r="F39" s="284"/>
      <c r="G39" s="284" t="s">
        <v>947</v>
      </c>
      <c r="H39" s="284"/>
      <c r="I39" s="284"/>
      <c r="J39" s="284"/>
      <c r="K39" s="282"/>
    </row>
    <row r="40" s="1" customFormat="1" ht="15" customHeight="1">
      <c r="B40" s="285"/>
      <c r="C40" s="286"/>
      <c r="D40" s="284"/>
      <c r="E40" s="287" t="s">
        <v>108</v>
      </c>
      <c r="F40" s="284"/>
      <c r="G40" s="284" t="s">
        <v>948</v>
      </c>
      <c r="H40" s="284"/>
      <c r="I40" s="284"/>
      <c r="J40" s="284"/>
      <c r="K40" s="282"/>
    </row>
    <row r="41" s="1" customFormat="1" ht="15" customHeight="1">
      <c r="B41" s="285"/>
      <c r="C41" s="286"/>
      <c r="D41" s="284"/>
      <c r="E41" s="287" t="s">
        <v>109</v>
      </c>
      <c r="F41" s="284"/>
      <c r="G41" s="284" t="s">
        <v>949</v>
      </c>
      <c r="H41" s="284"/>
      <c r="I41" s="284"/>
      <c r="J41" s="284"/>
      <c r="K41" s="282"/>
    </row>
    <row r="42" s="1" customFormat="1" ht="15" customHeight="1">
      <c r="B42" s="285"/>
      <c r="C42" s="286"/>
      <c r="D42" s="284"/>
      <c r="E42" s="287" t="s">
        <v>950</v>
      </c>
      <c r="F42" s="284"/>
      <c r="G42" s="284" t="s">
        <v>951</v>
      </c>
      <c r="H42" s="284"/>
      <c r="I42" s="284"/>
      <c r="J42" s="284"/>
      <c r="K42" s="282"/>
    </row>
    <row r="43" s="1" customFormat="1" ht="15" customHeight="1">
      <c r="B43" s="285"/>
      <c r="C43" s="286"/>
      <c r="D43" s="284"/>
      <c r="E43" s="287"/>
      <c r="F43" s="284"/>
      <c r="G43" s="284" t="s">
        <v>952</v>
      </c>
      <c r="H43" s="284"/>
      <c r="I43" s="284"/>
      <c r="J43" s="284"/>
      <c r="K43" s="282"/>
    </row>
    <row r="44" s="1" customFormat="1" ht="15" customHeight="1">
      <c r="B44" s="285"/>
      <c r="C44" s="286"/>
      <c r="D44" s="284"/>
      <c r="E44" s="287" t="s">
        <v>953</v>
      </c>
      <c r="F44" s="284"/>
      <c r="G44" s="284" t="s">
        <v>954</v>
      </c>
      <c r="H44" s="284"/>
      <c r="I44" s="284"/>
      <c r="J44" s="284"/>
      <c r="K44" s="282"/>
    </row>
    <row r="45" s="1" customFormat="1" ht="15" customHeight="1">
      <c r="B45" s="285"/>
      <c r="C45" s="286"/>
      <c r="D45" s="284"/>
      <c r="E45" s="287" t="s">
        <v>111</v>
      </c>
      <c r="F45" s="284"/>
      <c r="G45" s="284" t="s">
        <v>955</v>
      </c>
      <c r="H45" s="284"/>
      <c r="I45" s="284"/>
      <c r="J45" s="284"/>
      <c r="K45" s="282"/>
    </row>
    <row r="46" s="1" customFormat="1" ht="12.75" customHeight="1">
      <c r="B46" s="285"/>
      <c r="C46" s="286"/>
      <c r="D46" s="284"/>
      <c r="E46" s="284"/>
      <c r="F46" s="284"/>
      <c r="G46" s="284"/>
      <c r="H46" s="284"/>
      <c r="I46" s="284"/>
      <c r="J46" s="284"/>
      <c r="K46" s="282"/>
    </row>
    <row r="47" s="1" customFormat="1" ht="15" customHeight="1">
      <c r="B47" s="285"/>
      <c r="C47" s="286"/>
      <c r="D47" s="284" t="s">
        <v>956</v>
      </c>
      <c r="E47" s="284"/>
      <c r="F47" s="284"/>
      <c r="G47" s="284"/>
      <c r="H47" s="284"/>
      <c r="I47" s="284"/>
      <c r="J47" s="284"/>
      <c r="K47" s="282"/>
    </row>
    <row r="48" s="1" customFormat="1" ht="15" customHeight="1">
      <c r="B48" s="285"/>
      <c r="C48" s="286"/>
      <c r="D48" s="286"/>
      <c r="E48" s="284" t="s">
        <v>957</v>
      </c>
      <c r="F48" s="284"/>
      <c r="G48" s="284"/>
      <c r="H48" s="284"/>
      <c r="I48" s="284"/>
      <c r="J48" s="284"/>
      <c r="K48" s="282"/>
    </row>
    <row r="49" s="1" customFormat="1" ht="15" customHeight="1">
      <c r="B49" s="285"/>
      <c r="C49" s="286"/>
      <c r="D49" s="286"/>
      <c r="E49" s="284" t="s">
        <v>958</v>
      </c>
      <c r="F49" s="284"/>
      <c r="G49" s="284"/>
      <c r="H49" s="284"/>
      <c r="I49" s="284"/>
      <c r="J49" s="284"/>
      <c r="K49" s="282"/>
    </row>
    <row r="50" s="1" customFormat="1" ht="15" customHeight="1">
      <c r="B50" s="285"/>
      <c r="C50" s="286"/>
      <c r="D50" s="286"/>
      <c r="E50" s="284" t="s">
        <v>959</v>
      </c>
      <c r="F50" s="284"/>
      <c r="G50" s="284"/>
      <c r="H50" s="284"/>
      <c r="I50" s="284"/>
      <c r="J50" s="284"/>
      <c r="K50" s="282"/>
    </row>
    <row r="51" s="1" customFormat="1" ht="15" customHeight="1">
      <c r="B51" s="285"/>
      <c r="C51" s="286"/>
      <c r="D51" s="284" t="s">
        <v>960</v>
      </c>
      <c r="E51" s="284"/>
      <c r="F51" s="284"/>
      <c r="G51" s="284"/>
      <c r="H51" s="284"/>
      <c r="I51" s="284"/>
      <c r="J51" s="284"/>
      <c r="K51" s="282"/>
    </row>
    <row r="52" s="1" customFormat="1" ht="25.5" customHeight="1">
      <c r="B52" s="280"/>
      <c r="C52" s="281" t="s">
        <v>961</v>
      </c>
      <c r="D52" s="281"/>
      <c r="E52" s="281"/>
      <c r="F52" s="281"/>
      <c r="G52" s="281"/>
      <c r="H52" s="281"/>
      <c r="I52" s="281"/>
      <c r="J52" s="281"/>
      <c r="K52" s="282"/>
    </row>
    <row r="53" s="1" customFormat="1" ht="5.25" customHeight="1">
      <c r="B53" s="280"/>
      <c r="C53" s="283"/>
      <c r="D53" s="283"/>
      <c r="E53" s="283"/>
      <c r="F53" s="283"/>
      <c r="G53" s="283"/>
      <c r="H53" s="283"/>
      <c r="I53" s="283"/>
      <c r="J53" s="283"/>
      <c r="K53" s="282"/>
    </row>
    <row r="54" s="1" customFormat="1" ht="15" customHeight="1">
      <c r="B54" s="280"/>
      <c r="C54" s="284" t="s">
        <v>962</v>
      </c>
      <c r="D54" s="284"/>
      <c r="E54" s="284"/>
      <c r="F54" s="284"/>
      <c r="G54" s="284"/>
      <c r="H54" s="284"/>
      <c r="I54" s="284"/>
      <c r="J54" s="284"/>
      <c r="K54" s="282"/>
    </row>
    <row r="55" s="1" customFormat="1" ht="15" customHeight="1">
      <c r="B55" s="280"/>
      <c r="C55" s="284" t="s">
        <v>963</v>
      </c>
      <c r="D55" s="284"/>
      <c r="E55" s="284"/>
      <c r="F55" s="284"/>
      <c r="G55" s="284"/>
      <c r="H55" s="284"/>
      <c r="I55" s="284"/>
      <c r="J55" s="284"/>
      <c r="K55" s="282"/>
    </row>
    <row r="56" s="1" customFormat="1" ht="12.75" customHeight="1">
      <c r="B56" s="280"/>
      <c r="C56" s="284"/>
      <c r="D56" s="284"/>
      <c r="E56" s="284"/>
      <c r="F56" s="284"/>
      <c r="G56" s="284"/>
      <c r="H56" s="284"/>
      <c r="I56" s="284"/>
      <c r="J56" s="284"/>
      <c r="K56" s="282"/>
    </row>
    <row r="57" s="1" customFormat="1" ht="15" customHeight="1">
      <c r="B57" s="280"/>
      <c r="C57" s="284" t="s">
        <v>964</v>
      </c>
      <c r="D57" s="284"/>
      <c r="E57" s="284"/>
      <c r="F57" s="284"/>
      <c r="G57" s="284"/>
      <c r="H57" s="284"/>
      <c r="I57" s="284"/>
      <c r="J57" s="284"/>
      <c r="K57" s="282"/>
    </row>
    <row r="58" s="1" customFormat="1" ht="15" customHeight="1">
      <c r="B58" s="280"/>
      <c r="C58" s="286"/>
      <c r="D58" s="284" t="s">
        <v>965</v>
      </c>
      <c r="E58" s="284"/>
      <c r="F58" s="284"/>
      <c r="G58" s="284"/>
      <c r="H58" s="284"/>
      <c r="I58" s="284"/>
      <c r="J58" s="284"/>
      <c r="K58" s="282"/>
    </row>
    <row r="59" s="1" customFormat="1" ht="15" customHeight="1">
      <c r="B59" s="280"/>
      <c r="C59" s="286"/>
      <c r="D59" s="284" t="s">
        <v>966</v>
      </c>
      <c r="E59" s="284"/>
      <c r="F59" s="284"/>
      <c r="G59" s="284"/>
      <c r="H59" s="284"/>
      <c r="I59" s="284"/>
      <c r="J59" s="284"/>
      <c r="K59" s="282"/>
    </row>
    <row r="60" s="1" customFormat="1" ht="15" customHeight="1">
      <c r="B60" s="280"/>
      <c r="C60" s="286"/>
      <c r="D60" s="284" t="s">
        <v>967</v>
      </c>
      <c r="E60" s="284"/>
      <c r="F60" s="284"/>
      <c r="G60" s="284"/>
      <c r="H60" s="284"/>
      <c r="I60" s="284"/>
      <c r="J60" s="284"/>
      <c r="K60" s="282"/>
    </row>
    <row r="61" s="1" customFormat="1" ht="15" customHeight="1">
      <c r="B61" s="280"/>
      <c r="C61" s="286"/>
      <c r="D61" s="284" t="s">
        <v>968</v>
      </c>
      <c r="E61" s="284"/>
      <c r="F61" s="284"/>
      <c r="G61" s="284"/>
      <c r="H61" s="284"/>
      <c r="I61" s="284"/>
      <c r="J61" s="284"/>
      <c r="K61" s="282"/>
    </row>
    <row r="62" s="1" customFormat="1" ht="15" customHeight="1">
      <c r="B62" s="280"/>
      <c r="C62" s="286"/>
      <c r="D62" s="289" t="s">
        <v>969</v>
      </c>
      <c r="E62" s="289"/>
      <c r="F62" s="289"/>
      <c r="G62" s="289"/>
      <c r="H62" s="289"/>
      <c r="I62" s="289"/>
      <c r="J62" s="289"/>
      <c r="K62" s="282"/>
    </row>
    <row r="63" s="1" customFormat="1" ht="15" customHeight="1">
      <c r="B63" s="280"/>
      <c r="C63" s="286"/>
      <c r="D63" s="284" t="s">
        <v>970</v>
      </c>
      <c r="E63" s="284"/>
      <c r="F63" s="284"/>
      <c r="G63" s="284"/>
      <c r="H63" s="284"/>
      <c r="I63" s="284"/>
      <c r="J63" s="284"/>
      <c r="K63" s="282"/>
    </row>
    <row r="64" s="1" customFormat="1" ht="12.75" customHeight="1">
      <c r="B64" s="280"/>
      <c r="C64" s="286"/>
      <c r="D64" s="286"/>
      <c r="E64" s="290"/>
      <c r="F64" s="286"/>
      <c r="G64" s="286"/>
      <c r="H64" s="286"/>
      <c r="I64" s="286"/>
      <c r="J64" s="286"/>
      <c r="K64" s="282"/>
    </row>
    <row r="65" s="1" customFormat="1" ht="15" customHeight="1">
      <c r="B65" s="280"/>
      <c r="C65" s="286"/>
      <c r="D65" s="284" t="s">
        <v>971</v>
      </c>
      <c r="E65" s="284"/>
      <c r="F65" s="284"/>
      <c r="G65" s="284"/>
      <c r="H65" s="284"/>
      <c r="I65" s="284"/>
      <c r="J65" s="284"/>
      <c r="K65" s="282"/>
    </row>
    <row r="66" s="1" customFormat="1" ht="15" customHeight="1">
      <c r="B66" s="280"/>
      <c r="C66" s="286"/>
      <c r="D66" s="289" t="s">
        <v>972</v>
      </c>
      <c r="E66" s="289"/>
      <c r="F66" s="289"/>
      <c r="G66" s="289"/>
      <c r="H66" s="289"/>
      <c r="I66" s="289"/>
      <c r="J66" s="289"/>
      <c r="K66" s="282"/>
    </row>
    <row r="67" s="1" customFormat="1" ht="15" customHeight="1">
      <c r="B67" s="280"/>
      <c r="C67" s="286"/>
      <c r="D67" s="284" t="s">
        <v>973</v>
      </c>
      <c r="E67" s="284"/>
      <c r="F67" s="284"/>
      <c r="G67" s="284"/>
      <c r="H67" s="284"/>
      <c r="I67" s="284"/>
      <c r="J67" s="284"/>
      <c r="K67" s="282"/>
    </row>
    <row r="68" s="1" customFormat="1" ht="15" customHeight="1">
      <c r="B68" s="280"/>
      <c r="C68" s="286"/>
      <c r="D68" s="284" t="s">
        <v>974</v>
      </c>
      <c r="E68" s="284"/>
      <c r="F68" s="284"/>
      <c r="G68" s="284"/>
      <c r="H68" s="284"/>
      <c r="I68" s="284"/>
      <c r="J68" s="284"/>
      <c r="K68" s="282"/>
    </row>
    <row r="69" s="1" customFormat="1" ht="15" customHeight="1">
      <c r="B69" s="280"/>
      <c r="C69" s="286"/>
      <c r="D69" s="284" t="s">
        <v>975</v>
      </c>
      <c r="E69" s="284"/>
      <c r="F69" s="284"/>
      <c r="G69" s="284"/>
      <c r="H69" s="284"/>
      <c r="I69" s="284"/>
      <c r="J69" s="284"/>
      <c r="K69" s="282"/>
    </row>
    <row r="70" s="1" customFormat="1" ht="15" customHeight="1">
      <c r="B70" s="280"/>
      <c r="C70" s="286"/>
      <c r="D70" s="284" t="s">
        <v>976</v>
      </c>
      <c r="E70" s="284"/>
      <c r="F70" s="284"/>
      <c r="G70" s="284"/>
      <c r="H70" s="284"/>
      <c r="I70" s="284"/>
      <c r="J70" s="284"/>
      <c r="K70" s="282"/>
    </row>
    <row r="71" s="1" customFormat="1" ht="12.75" customHeight="1">
      <c r="B71" s="291"/>
      <c r="C71" s="292"/>
      <c r="D71" s="292"/>
      <c r="E71" s="292"/>
      <c r="F71" s="292"/>
      <c r="G71" s="292"/>
      <c r="H71" s="292"/>
      <c r="I71" s="292"/>
      <c r="J71" s="292"/>
      <c r="K71" s="293"/>
    </row>
    <row r="72" s="1" customFormat="1" ht="18.75" customHeight="1">
      <c r="B72" s="294"/>
      <c r="C72" s="294"/>
      <c r="D72" s="294"/>
      <c r="E72" s="294"/>
      <c r="F72" s="294"/>
      <c r="G72" s="294"/>
      <c r="H72" s="294"/>
      <c r="I72" s="294"/>
      <c r="J72" s="294"/>
      <c r="K72" s="295"/>
    </row>
    <row r="73" s="1" customFormat="1" ht="18.75" customHeight="1">
      <c r="B73" s="295"/>
      <c r="C73" s="295"/>
      <c r="D73" s="295"/>
      <c r="E73" s="295"/>
      <c r="F73" s="295"/>
      <c r="G73" s="295"/>
      <c r="H73" s="295"/>
      <c r="I73" s="295"/>
      <c r="J73" s="295"/>
      <c r="K73" s="295"/>
    </row>
    <row r="74" s="1" customFormat="1" ht="7.5" customHeight="1">
      <c r="B74" s="296"/>
      <c r="C74" s="297"/>
      <c r="D74" s="297"/>
      <c r="E74" s="297"/>
      <c r="F74" s="297"/>
      <c r="G74" s="297"/>
      <c r="H74" s="297"/>
      <c r="I74" s="297"/>
      <c r="J74" s="297"/>
      <c r="K74" s="298"/>
    </row>
    <row r="75" s="1" customFormat="1" ht="45" customHeight="1">
      <c r="B75" s="299"/>
      <c r="C75" s="300" t="s">
        <v>977</v>
      </c>
      <c r="D75" s="300"/>
      <c r="E75" s="300"/>
      <c r="F75" s="300"/>
      <c r="G75" s="300"/>
      <c r="H75" s="300"/>
      <c r="I75" s="300"/>
      <c r="J75" s="300"/>
      <c r="K75" s="301"/>
    </row>
    <row r="76" s="1" customFormat="1" ht="17.25" customHeight="1">
      <c r="B76" s="299"/>
      <c r="C76" s="302" t="s">
        <v>978</v>
      </c>
      <c r="D76" s="302"/>
      <c r="E76" s="302"/>
      <c r="F76" s="302" t="s">
        <v>979</v>
      </c>
      <c r="G76" s="303"/>
      <c r="H76" s="302" t="s">
        <v>55</v>
      </c>
      <c r="I76" s="302" t="s">
        <v>58</v>
      </c>
      <c r="J76" s="302" t="s">
        <v>980</v>
      </c>
      <c r="K76" s="301"/>
    </row>
    <row r="77" s="1" customFormat="1" ht="17.25" customHeight="1">
      <c r="B77" s="299"/>
      <c r="C77" s="304" t="s">
        <v>981</v>
      </c>
      <c r="D77" s="304"/>
      <c r="E77" s="304"/>
      <c r="F77" s="305" t="s">
        <v>982</v>
      </c>
      <c r="G77" s="306"/>
      <c r="H77" s="304"/>
      <c r="I77" s="304"/>
      <c r="J77" s="304" t="s">
        <v>983</v>
      </c>
      <c r="K77" s="301"/>
    </row>
    <row r="78" s="1" customFormat="1" ht="5.25" customHeight="1">
      <c r="B78" s="299"/>
      <c r="C78" s="307"/>
      <c r="D78" s="307"/>
      <c r="E78" s="307"/>
      <c r="F78" s="307"/>
      <c r="G78" s="308"/>
      <c r="H78" s="307"/>
      <c r="I78" s="307"/>
      <c r="J78" s="307"/>
      <c r="K78" s="301"/>
    </row>
    <row r="79" s="1" customFormat="1" ht="15" customHeight="1">
      <c r="B79" s="299"/>
      <c r="C79" s="287" t="s">
        <v>54</v>
      </c>
      <c r="D79" s="309"/>
      <c r="E79" s="309"/>
      <c r="F79" s="310" t="s">
        <v>984</v>
      </c>
      <c r="G79" s="311"/>
      <c r="H79" s="287" t="s">
        <v>985</v>
      </c>
      <c r="I79" s="287" t="s">
        <v>986</v>
      </c>
      <c r="J79" s="287">
        <v>20</v>
      </c>
      <c r="K79" s="301"/>
    </row>
    <row r="80" s="1" customFormat="1" ht="15" customHeight="1">
      <c r="B80" s="299"/>
      <c r="C80" s="287" t="s">
        <v>987</v>
      </c>
      <c r="D80" s="287"/>
      <c r="E80" s="287"/>
      <c r="F80" s="310" t="s">
        <v>984</v>
      </c>
      <c r="G80" s="311"/>
      <c r="H80" s="287" t="s">
        <v>988</v>
      </c>
      <c r="I80" s="287" t="s">
        <v>986</v>
      </c>
      <c r="J80" s="287">
        <v>120</v>
      </c>
      <c r="K80" s="301"/>
    </row>
    <row r="81" s="1" customFormat="1" ht="15" customHeight="1">
      <c r="B81" s="312"/>
      <c r="C81" s="287" t="s">
        <v>989</v>
      </c>
      <c r="D81" s="287"/>
      <c r="E81" s="287"/>
      <c r="F81" s="310" t="s">
        <v>990</v>
      </c>
      <c r="G81" s="311"/>
      <c r="H81" s="287" t="s">
        <v>991</v>
      </c>
      <c r="I81" s="287" t="s">
        <v>986</v>
      </c>
      <c r="J81" s="287">
        <v>50</v>
      </c>
      <c r="K81" s="301"/>
    </row>
    <row r="82" s="1" customFormat="1" ht="15" customHeight="1">
      <c r="B82" s="312"/>
      <c r="C82" s="287" t="s">
        <v>992</v>
      </c>
      <c r="D82" s="287"/>
      <c r="E82" s="287"/>
      <c r="F82" s="310" t="s">
        <v>984</v>
      </c>
      <c r="G82" s="311"/>
      <c r="H82" s="287" t="s">
        <v>993</v>
      </c>
      <c r="I82" s="287" t="s">
        <v>994</v>
      </c>
      <c r="J82" s="287"/>
      <c r="K82" s="301"/>
    </row>
    <row r="83" s="1" customFormat="1" ht="15" customHeight="1">
      <c r="B83" s="312"/>
      <c r="C83" s="313" t="s">
        <v>995</v>
      </c>
      <c r="D83" s="313"/>
      <c r="E83" s="313"/>
      <c r="F83" s="314" t="s">
        <v>990</v>
      </c>
      <c r="G83" s="313"/>
      <c r="H83" s="313" t="s">
        <v>996</v>
      </c>
      <c r="I83" s="313" t="s">
        <v>986</v>
      </c>
      <c r="J83" s="313">
        <v>15</v>
      </c>
      <c r="K83" s="301"/>
    </row>
    <row r="84" s="1" customFormat="1" ht="15" customHeight="1">
      <c r="B84" s="312"/>
      <c r="C84" s="313" t="s">
        <v>997</v>
      </c>
      <c r="D84" s="313"/>
      <c r="E84" s="313"/>
      <c r="F84" s="314" t="s">
        <v>990</v>
      </c>
      <c r="G84" s="313"/>
      <c r="H84" s="313" t="s">
        <v>998</v>
      </c>
      <c r="I84" s="313" t="s">
        <v>986</v>
      </c>
      <c r="J84" s="313">
        <v>15</v>
      </c>
      <c r="K84" s="301"/>
    </row>
    <row r="85" s="1" customFormat="1" ht="15" customHeight="1">
      <c r="B85" s="312"/>
      <c r="C85" s="313" t="s">
        <v>999</v>
      </c>
      <c r="D85" s="313"/>
      <c r="E85" s="313"/>
      <c r="F85" s="314" t="s">
        <v>990</v>
      </c>
      <c r="G85" s="313"/>
      <c r="H85" s="313" t="s">
        <v>1000</v>
      </c>
      <c r="I85" s="313" t="s">
        <v>986</v>
      </c>
      <c r="J85" s="313">
        <v>20</v>
      </c>
      <c r="K85" s="301"/>
    </row>
    <row r="86" s="1" customFormat="1" ht="15" customHeight="1">
      <c r="B86" s="312"/>
      <c r="C86" s="313" t="s">
        <v>1001</v>
      </c>
      <c r="D86" s="313"/>
      <c r="E86" s="313"/>
      <c r="F86" s="314" t="s">
        <v>990</v>
      </c>
      <c r="G86" s="313"/>
      <c r="H86" s="313" t="s">
        <v>1002</v>
      </c>
      <c r="I86" s="313" t="s">
        <v>986</v>
      </c>
      <c r="J86" s="313">
        <v>20</v>
      </c>
      <c r="K86" s="301"/>
    </row>
    <row r="87" s="1" customFormat="1" ht="15" customHeight="1">
      <c r="B87" s="312"/>
      <c r="C87" s="287" t="s">
        <v>1003</v>
      </c>
      <c r="D87" s="287"/>
      <c r="E87" s="287"/>
      <c r="F87" s="310" t="s">
        <v>990</v>
      </c>
      <c r="G87" s="311"/>
      <c r="H87" s="287" t="s">
        <v>1004</v>
      </c>
      <c r="I87" s="287" t="s">
        <v>986</v>
      </c>
      <c r="J87" s="287">
        <v>50</v>
      </c>
      <c r="K87" s="301"/>
    </row>
    <row r="88" s="1" customFormat="1" ht="15" customHeight="1">
      <c r="B88" s="312"/>
      <c r="C88" s="287" t="s">
        <v>1005</v>
      </c>
      <c r="D88" s="287"/>
      <c r="E88" s="287"/>
      <c r="F88" s="310" t="s">
        <v>990</v>
      </c>
      <c r="G88" s="311"/>
      <c r="H88" s="287" t="s">
        <v>1006</v>
      </c>
      <c r="I88" s="287" t="s">
        <v>986</v>
      </c>
      <c r="J88" s="287">
        <v>20</v>
      </c>
      <c r="K88" s="301"/>
    </row>
    <row r="89" s="1" customFormat="1" ht="15" customHeight="1">
      <c r="B89" s="312"/>
      <c r="C89" s="287" t="s">
        <v>1007</v>
      </c>
      <c r="D89" s="287"/>
      <c r="E89" s="287"/>
      <c r="F89" s="310" t="s">
        <v>990</v>
      </c>
      <c r="G89" s="311"/>
      <c r="H89" s="287" t="s">
        <v>1008</v>
      </c>
      <c r="I89" s="287" t="s">
        <v>986</v>
      </c>
      <c r="J89" s="287">
        <v>20</v>
      </c>
      <c r="K89" s="301"/>
    </row>
    <row r="90" s="1" customFormat="1" ht="15" customHeight="1">
      <c r="B90" s="312"/>
      <c r="C90" s="287" t="s">
        <v>1009</v>
      </c>
      <c r="D90" s="287"/>
      <c r="E90" s="287"/>
      <c r="F90" s="310" t="s">
        <v>990</v>
      </c>
      <c r="G90" s="311"/>
      <c r="H90" s="287" t="s">
        <v>1010</v>
      </c>
      <c r="I90" s="287" t="s">
        <v>986</v>
      </c>
      <c r="J90" s="287">
        <v>50</v>
      </c>
      <c r="K90" s="301"/>
    </row>
    <row r="91" s="1" customFormat="1" ht="15" customHeight="1">
      <c r="B91" s="312"/>
      <c r="C91" s="287" t="s">
        <v>1011</v>
      </c>
      <c r="D91" s="287"/>
      <c r="E91" s="287"/>
      <c r="F91" s="310" t="s">
        <v>990</v>
      </c>
      <c r="G91" s="311"/>
      <c r="H91" s="287" t="s">
        <v>1011</v>
      </c>
      <c r="I91" s="287" t="s">
        <v>986</v>
      </c>
      <c r="J91" s="287">
        <v>50</v>
      </c>
      <c r="K91" s="301"/>
    </row>
    <row r="92" s="1" customFormat="1" ht="15" customHeight="1">
      <c r="B92" s="312"/>
      <c r="C92" s="287" t="s">
        <v>1012</v>
      </c>
      <c r="D92" s="287"/>
      <c r="E92" s="287"/>
      <c r="F92" s="310" t="s">
        <v>990</v>
      </c>
      <c r="G92" s="311"/>
      <c r="H92" s="287" t="s">
        <v>1013</v>
      </c>
      <c r="I92" s="287" t="s">
        <v>986</v>
      </c>
      <c r="J92" s="287">
        <v>255</v>
      </c>
      <c r="K92" s="301"/>
    </row>
    <row r="93" s="1" customFormat="1" ht="15" customHeight="1">
      <c r="B93" s="312"/>
      <c r="C93" s="287" t="s">
        <v>1014</v>
      </c>
      <c r="D93" s="287"/>
      <c r="E93" s="287"/>
      <c r="F93" s="310" t="s">
        <v>984</v>
      </c>
      <c r="G93" s="311"/>
      <c r="H93" s="287" t="s">
        <v>1015</v>
      </c>
      <c r="I93" s="287" t="s">
        <v>1016</v>
      </c>
      <c r="J93" s="287"/>
      <c r="K93" s="301"/>
    </row>
    <row r="94" s="1" customFormat="1" ht="15" customHeight="1">
      <c r="B94" s="312"/>
      <c r="C94" s="287" t="s">
        <v>1017</v>
      </c>
      <c r="D94" s="287"/>
      <c r="E94" s="287"/>
      <c r="F94" s="310" t="s">
        <v>984</v>
      </c>
      <c r="G94" s="311"/>
      <c r="H94" s="287" t="s">
        <v>1018</v>
      </c>
      <c r="I94" s="287" t="s">
        <v>1019</v>
      </c>
      <c r="J94" s="287"/>
      <c r="K94" s="301"/>
    </row>
    <row r="95" s="1" customFormat="1" ht="15" customHeight="1">
      <c r="B95" s="312"/>
      <c r="C95" s="287" t="s">
        <v>1020</v>
      </c>
      <c r="D95" s="287"/>
      <c r="E95" s="287"/>
      <c r="F95" s="310" t="s">
        <v>984</v>
      </c>
      <c r="G95" s="311"/>
      <c r="H95" s="287" t="s">
        <v>1020</v>
      </c>
      <c r="I95" s="287" t="s">
        <v>1019</v>
      </c>
      <c r="J95" s="287"/>
      <c r="K95" s="301"/>
    </row>
    <row r="96" s="1" customFormat="1" ht="15" customHeight="1">
      <c r="B96" s="312"/>
      <c r="C96" s="287" t="s">
        <v>39</v>
      </c>
      <c r="D96" s="287"/>
      <c r="E96" s="287"/>
      <c r="F96" s="310" t="s">
        <v>984</v>
      </c>
      <c r="G96" s="311"/>
      <c r="H96" s="287" t="s">
        <v>1021</v>
      </c>
      <c r="I96" s="287" t="s">
        <v>1019</v>
      </c>
      <c r="J96" s="287"/>
      <c r="K96" s="301"/>
    </row>
    <row r="97" s="1" customFormat="1" ht="15" customHeight="1">
      <c r="B97" s="312"/>
      <c r="C97" s="287" t="s">
        <v>49</v>
      </c>
      <c r="D97" s="287"/>
      <c r="E97" s="287"/>
      <c r="F97" s="310" t="s">
        <v>984</v>
      </c>
      <c r="G97" s="311"/>
      <c r="H97" s="287" t="s">
        <v>1022</v>
      </c>
      <c r="I97" s="287" t="s">
        <v>1019</v>
      </c>
      <c r="J97" s="287"/>
      <c r="K97" s="301"/>
    </row>
    <row r="98" s="1" customFormat="1" ht="15" customHeight="1">
      <c r="B98" s="315"/>
      <c r="C98" s="316"/>
      <c r="D98" s="316"/>
      <c r="E98" s="316"/>
      <c r="F98" s="316"/>
      <c r="G98" s="316"/>
      <c r="H98" s="316"/>
      <c r="I98" s="316"/>
      <c r="J98" s="316"/>
      <c r="K98" s="317"/>
    </row>
    <row r="99" s="1" customFormat="1" ht="18.75" customHeight="1">
      <c r="B99" s="318"/>
      <c r="C99" s="319"/>
      <c r="D99" s="319"/>
      <c r="E99" s="319"/>
      <c r="F99" s="319"/>
      <c r="G99" s="319"/>
      <c r="H99" s="319"/>
      <c r="I99" s="319"/>
      <c r="J99" s="319"/>
      <c r="K99" s="318"/>
    </row>
    <row r="100" s="1" customFormat="1" ht="18.75" customHeight="1"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</row>
    <row r="101" s="1" customFormat="1" ht="7.5" customHeight="1">
      <c r="B101" s="296"/>
      <c r="C101" s="297"/>
      <c r="D101" s="297"/>
      <c r="E101" s="297"/>
      <c r="F101" s="297"/>
      <c r="G101" s="297"/>
      <c r="H101" s="297"/>
      <c r="I101" s="297"/>
      <c r="J101" s="297"/>
      <c r="K101" s="298"/>
    </row>
    <row r="102" s="1" customFormat="1" ht="45" customHeight="1">
      <c r="B102" s="299"/>
      <c r="C102" s="300" t="s">
        <v>1023</v>
      </c>
      <c r="D102" s="300"/>
      <c r="E102" s="300"/>
      <c r="F102" s="300"/>
      <c r="G102" s="300"/>
      <c r="H102" s="300"/>
      <c r="I102" s="300"/>
      <c r="J102" s="300"/>
      <c r="K102" s="301"/>
    </row>
    <row r="103" s="1" customFormat="1" ht="17.25" customHeight="1">
      <c r="B103" s="299"/>
      <c r="C103" s="302" t="s">
        <v>978</v>
      </c>
      <c r="D103" s="302"/>
      <c r="E103" s="302"/>
      <c r="F103" s="302" t="s">
        <v>979</v>
      </c>
      <c r="G103" s="303"/>
      <c r="H103" s="302" t="s">
        <v>55</v>
      </c>
      <c r="I103" s="302" t="s">
        <v>58</v>
      </c>
      <c r="J103" s="302" t="s">
        <v>980</v>
      </c>
      <c r="K103" s="301"/>
    </row>
    <row r="104" s="1" customFormat="1" ht="17.25" customHeight="1">
      <c r="B104" s="299"/>
      <c r="C104" s="304" t="s">
        <v>981</v>
      </c>
      <c r="D104" s="304"/>
      <c r="E104" s="304"/>
      <c r="F104" s="305" t="s">
        <v>982</v>
      </c>
      <c r="G104" s="306"/>
      <c r="H104" s="304"/>
      <c r="I104" s="304"/>
      <c r="J104" s="304" t="s">
        <v>983</v>
      </c>
      <c r="K104" s="301"/>
    </row>
    <row r="105" s="1" customFormat="1" ht="5.25" customHeight="1">
      <c r="B105" s="299"/>
      <c r="C105" s="302"/>
      <c r="D105" s="302"/>
      <c r="E105" s="302"/>
      <c r="F105" s="302"/>
      <c r="G105" s="320"/>
      <c r="H105" s="302"/>
      <c r="I105" s="302"/>
      <c r="J105" s="302"/>
      <c r="K105" s="301"/>
    </row>
    <row r="106" s="1" customFormat="1" ht="15" customHeight="1">
      <c r="B106" s="299"/>
      <c r="C106" s="287" t="s">
        <v>54</v>
      </c>
      <c r="D106" s="309"/>
      <c r="E106" s="309"/>
      <c r="F106" s="310" t="s">
        <v>984</v>
      </c>
      <c r="G106" s="287"/>
      <c r="H106" s="287" t="s">
        <v>1024</v>
      </c>
      <c r="I106" s="287" t="s">
        <v>986</v>
      </c>
      <c r="J106" s="287">
        <v>20</v>
      </c>
      <c r="K106" s="301"/>
    </row>
    <row r="107" s="1" customFormat="1" ht="15" customHeight="1">
      <c r="B107" s="299"/>
      <c r="C107" s="287" t="s">
        <v>987</v>
      </c>
      <c r="D107" s="287"/>
      <c r="E107" s="287"/>
      <c r="F107" s="310" t="s">
        <v>984</v>
      </c>
      <c r="G107" s="287"/>
      <c r="H107" s="287" t="s">
        <v>1024</v>
      </c>
      <c r="I107" s="287" t="s">
        <v>986</v>
      </c>
      <c r="J107" s="287">
        <v>120</v>
      </c>
      <c r="K107" s="301"/>
    </row>
    <row r="108" s="1" customFormat="1" ht="15" customHeight="1">
      <c r="B108" s="312"/>
      <c r="C108" s="287" t="s">
        <v>989</v>
      </c>
      <c r="D108" s="287"/>
      <c r="E108" s="287"/>
      <c r="F108" s="310" t="s">
        <v>990</v>
      </c>
      <c r="G108" s="287"/>
      <c r="H108" s="287" t="s">
        <v>1024</v>
      </c>
      <c r="I108" s="287" t="s">
        <v>986</v>
      </c>
      <c r="J108" s="287">
        <v>50</v>
      </c>
      <c r="K108" s="301"/>
    </row>
    <row r="109" s="1" customFormat="1" ht="15" customHeight="1">
      <c r="B109" s="312"/>
      <c r="C109" s="287" t="s">
        <v>992</v>
      </c>
      <c r="D109" s="287"/>
      <c r="E109" s="287"/>
      <c r="F109" s="310" t="s">
        <v>984</v>
      </c>
      <c r="G109" s="287"/>
      <c r="H109" s="287" t="s">
        <v>1024</v>
      </c>
      <c r="I109" s="287" t="s">
        <v>994</v>
      </c>
      <c r="J109" s="287"/>
      <c r="K109" s="301"/>
    </row>
    <row r="110" s="1" customFormat="1" ht="15" customHeight="1">
      <c r="B110" s="312"/>
      <c r="C110" s="287" t="s">
        <v>1003</v>
      </c>
      <c r="D110" s="287"/>
      <c r="E110" s="287"/>
      <c r="F110" s="310" t="s">
        <v>990</v>
      </c>
      <c r="G110" s="287"/>
      <c r="H110" s="287" t="s">
        <v>1024</v>
      </c>
      <c r="I110" s="287" t="s">
        <v>986</v>
      </c>
      <c r="J110" s="287">
        <v>50</v>
      </c>
      <c r="K110" s="301"/>
    </row>
    <row r="111" s="1" customFormat="1" ht="15" customHeight="1">
      <c r="B111" s="312"/>
      <c r="C111" s="287" t="s">
        <v>1011</v>
      </c>
      <c r="D111" s="287"/>
      <c r="E111" s="287"/>
      <c r="F111" s="310" t="s">
        <v>990</v>
      </c>
      <c r="G111" s="287"/>
      <c r="H111" s="287" t="s">
        <v>1024</v>
      </c>
      <c r="I111" s="287" t="s">
        <v>986</v>
      </c>
      <c r="J111" s="287">
        <v>50</v>
      </c>
      <c r="K111" s="301"/>
    </row>
    <row r="112" s="1" customFormat="1" ht="15" customHeight="1">
      <c r="B112" s="312"/>
      <c r="C112" s="287" t="s">
        <v>1009</v>
      </c>
      <c r="D112" s="287"/>
      <c r="E112" s="287"/>
      <c r="F112" s="310" t="s">
        <v>990</v>
      </c>
      <c r="G112" s="287"/>
      <c r="H112" s="287" t="s">
        <v>1024</v>
      </c>
      <c r="I112" s="287" t="s">
        <v>986</v>
      </c>
      <c r="J112" s="287">
        <v>50</v>
      </c>
      <c r="K112" s="301"/>
    </row>
    <row r="113" s="1" customFormat="1" ht="15" customHeight="1">
      <c r="B113" s="312"/>
      <c r="C113" s="287" t="s">
        <v>54</v>
      </c>
      <c r="D113" s="287"/>
      <c r="E113" s="287"/>
      <c r="F113" s="310" t="s">
        <v>984</v>
      </c>
      <c r="G113" s="287"/>
      <c r="H113" s="287" t="s">
        <v>1025</v>
      </c>
      <c r="I113" s="287" t="s">
        <v>986</v>
      </c>
      <c r="J113" s="287">
        <v>20</v>
      </c>
      <c r="K113" s="301"/>
    </row>
    <row r="114" s="1" customFormat="1" ht="15" customHeight="1">
      <c r="B114" s="312"/>
      <c r="C114" s="287" t="s">
        <v>1026</v>
      </c>
      <c r="D114" s="287"/>
      <c r="E114" s="287"/>
      <c r="F114" s="310" t="s">
        <v>984</v>
      </c>
      <c r="G114" s="287"/>
      <c r="H114" s="287" t="s">
        <v>1027</v>
      </c>
      <c r="I114" s="287" t="s">
        <v>986</v>
      </c>
      <c r="J114" s="287">
        <v>120</v>
      </c>
      <c r="K114" s="301"/>
    </row>
    <row r="115" s="1" customFormat="1" ht="15" customHeight="1">
      <c r="B115" s="312"/>
      <c r="C115" s="287" t="s">
        <v>39</v>
      </c>
      <c r="D115" s="287"/>
      <c r="E115" s="287"/>
      <c r="F115" s="310" t="s">
        <v>984</v>
      </c>
      <c r="G115" s="287"/>
      <c r="H115" s="287" t="s">
        <v>1028</v>
      </c>
      <c r="I115" s="287" t="s">
        <v>1019</v>
      </c>
      <c r="J115" s="287"/>
      <c r="K115" s="301"/>
    </row>
    <row r="116" s="1" customFormat="1" ht="15" customHeight="1">
      <c r="B116" s="312"/>
      <c r="C116" s="287" t="s">
        <v>49</v>
      </c>
      <c r="D116" s="287"/>
      <c r="E116" s="287"/>
      <c r="F116" s="310" t="s">
        <v>984</v>
      </c>
      <c r="G116" s="287"/>
      <c r="H116" s="287" t="s">
        <v>1029</v>
      </c>
      <c r="I116" s="287" t="s">
        <v>1019</v>
      </c>
      <c r="J116" s="287"/>
      <c r="K116" s="301"/>
    </row>
    <row r="117" s="1" customFormat="1" ht="15" customHeight="1">
      <c r="B117" s="312"/>
      <c r="C117" s="287" t="s">
        <v>58</v>
      </c>
      <c r="D117" s="287"/>
      <c r="E117" s="287"/>
      <c r="F117" s="310" t="s">
        <v>984</v>
      </c>
      <c r="G117" s="287"/>
      <c r="H117" s="287" t="s">
        <v>1030</v>
      </c>
      <c r="I117" s="287" t="s">
        <v>1031</v>
      </c>
      <c r="J117" s="287"/>
      <c r="K117" s="301"/>
    </row>
    <row r="118" s="1" customFormat="1" ht="15" customHeight="1">
      <c r="B118" s="315"/>
      <c r="C118" s="321"/>
      <c r="D118" s="321"/>
      <c r="E118" s="321"/>
      <c r="F118" s="321"/>
      <c r="G118" s="321"/>
      <c r="H118" s="321"/>
      <c r="I118" s="321"/>
      <c r="J118" s="321"/>
      <c r="K118" s="317"/>
    </row>
    <row r="119" s="1" customFormat="1" ht="18.75" customHeight="1">
      <c r="B119" s="322"/>
      <c r="C119" s="323"/>
      <c r="D119" s="323"/>
      <c r="E119" s="323"/>
      <c r="F119" s="324"/>
      <c r="G119" s="323"/>
      <c r="H119" s="323"/>
      <c r="I119" s="323"/>
      <c r="J119" s="323"/>
      <c r="K119" s="322"/>
    </row>
    <row r="120" s="1" customFormat="1" ht="18.75" customHeight="1"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</row>
    <row r="121" s="1" customFormat="1" ht="7.5" customHeight="1">
      <c r="B121" s="325"/>
      <c r="C121" s="326"/>
      <c r="D121" s="326"/>
      <c r="E121" s="326"/>
      <c r="F121" s="326"/>
      <c r="G121" s="326"/>
      <c r="H121" s="326"/>
      <c r="I121" s="326"/>
      <c r="J121" s="326"/>
      <c r="K121" s="327"/>
    </row>
    <row r="122" s="1" customFormat="1" ht="45" customHeight="1">
      <c r="B122" s="328"/>
      <c r="C122" s="278" t="s">
        <v>1032</v>
      </c>
      <c r="D122" s="278"/>
      <c r="E122" s="278"/>
      <c r="F122" s="278"/>
      <c r="G122" s="278"/>
      <c r="H122" s="278"/>
      <c r="I122" s="278"/>
      <c r="J122" s="278"/>
      <c r="K122" s="329"/>
    </row>
    <row r="123" s="1" customFormat="1" ht="17.25" customHeight="1">
      <c r="B123" s="330"/>
      <c r="C123" s="302" t="s">
        <v>978</v>
      </c>
      <c r="D123" s="302"/>
      <c r="E123" s="302"/>
      <c r="F123" s="302" t="s">
        <v>979</v>
      </c>
      <c r="G123" s="303"/>
      <c r="H123" s="302" t="s">
        <v>55</v>
      </c>
      <c r="I123" s="302" t="s">
        <v>58</v>
      </c>
      <c r="J123" s="302" t="s">
        <v>980</v>
      </c>
      <c r="K123" s="331"/>
    </row>
    <row r="124" s="1" customFormat="1" ht="17.25" customHeight="1">
      <c r="B124" s="330"/>
      <c r="C124" s="304" t="s">
        <v>981</v>
      </c>
      <c r="D124" s="304"/>
      <c r="E124" s="304"/>
      <c r="F124" s="305" t="s">
        <v>982</v>
      </c>
      <c r="G124" s="306"/>
      <c r="H124" s="304"/>
      <c r="I124" s="304"/>
      <c r="J124" s="304" t="s">
        <v>983</v>
      </c>
      <c r="K124" s="331"/>
    </row>
    <row r="125" s="1" customFormat="1" ht="5.25" customHeight="1">
      <c r="B125" s="332"/>
      <c r="C125" s="307"/>
      <c r="D125" s="307"/>
      <c r="E125" s="307"/>
      <c r="F125" s="307"/>
      <c r="G125" s="333"/>
      <c r="H125" s="307"/>
      <c r="I125" s="307"/>
      <c r="J125" s="307"/>
      <c r="K125" s="334"/>
    </row>
    <row r="126" s="1" customFormat="1" ht="15" customHeight="1">
      <c r="B126" s="332"/>
      <c r="C126" s="287" t="s">
        <v>987</v>
      </c>
      <c r="D126" s="309"/>
      <c r="E126" s="309"/>
      <c r="F126" s="310" t="s">
        <v>984</v>
      </c>
      <c r="G126" s="287"/>
      <c r="H126" s="287" t="s">
        <v>1024</v>
      </c>
      <c r="I126" s="287" t="s">
        <v>986</v>
      </c>
      <c r="J126" s="287">
        <v>120</v>
      </c>
      <c r="K126" s="335"/>
    </row>
    <row r="127" s="1" customFormat="1" ht="15" customHeight="1">
      <c r="B127" s="332"/>
      <c r="C127" s="287" t="s">
        <v>1033</v>
      </c>
      <c r="D127" s="287"/>
      <c r="E127" s="287"/>
      <c r="F127" s="310" t="s">
        <v>984</v>
      </c>
      <c r="G127" s="287"/>
      <c r="H127" s="287" t="s">
        <v>1034</v>
      </c>
      <c r="I127" s="287" t="s">
        <v>986</v>
      </c>
      <c r="J127" s="287" t="s">
        <v>1035</v>
      </c>
      <c r="K127" s="335"/>
    </row>
    <row r="128" s="1" customFormat="1" ht="15" customHeight="1">
      <c r="B128" s="332"/>
      <c r="C128" s="287" t="s">
        <v>932</v>
      </c>
      <c r="D128" s="287"/>
      <c r="E128" s="287"/>
      <c r="F128" s="310" t="s">
        <v>984</v>
      </c>
      <c r="G128" s="287"/>
      <c r="H128" s="287" t="s">
        <v>1036</v>
      </c>
      <c r="I128" s="287" t="s">
        <v>986</v>
      </c>
      <c r="J128" s="287" t="s">
        <v>1035</v>
      </c>
      <c r="K128" s="335"/>
    </row>
    <row r="129" s="1" customFormat="1" ht="15" customHeight="1">
      <c r="B129" s="332"/>
      <c r="C129" s="287" t="s">
        <v>995</v>
      </c>
      <c r="D129" s="287"/>
      <c r="E129" s="287"/>
      <c r="F129" s="310" t="s">
        <v>990</v>
      </c>
      <c r="G129" s="287"/>
      <c r="H129" s="287" t="s">
        <v>996</v>
      </c>
      <c r="I129" s="287" t="s">
        <v>986</v>
      </c>
      <c r="J129" s="287">
        <v>15</v>
      </c>
      <c r="K129" s="335"/>
    </row>
    <row r="130" s="1" customFormat="1" ht="15" customHeight="1">
      <c r="B130" s="332"/>
      <c r="C130" s="313" t="s">
        <v>997</v>
      </c>
      <c r="D130" s="313"/>
      <c r="E130" s="313"/>
      <c r="F130" s="314" t="s">
        <v>990</v>
      </c>
      <c r="G130" s="313"/>
      <c r="H130" s="313" t="s">
        <v>998</v>
      </c>
      <c r="I130" s="313" t="s">
        <v>986</v>
      </c>
      <c r="J130" s="313">
        <v>15</v>
      </c>
      <c r="K130" s="335"/>
    </row>
    <row r="131" s="1" customFormat="1" ht="15" customHeight="1">
      <c r="B131" s="332"/>
      <c r="C131" s="313" t="s">
        <v>999</v>
      </c>
      <c r="D131" s="313"/>
      <c r="E131" s="313"/>
      <c r="F131" s="314" t="s">
        <v>990</v>
      </c>
      <c r="G131" s="313"/>
      <c r="H131" s="313" t="s">
        <v>1000</v>
      </c>
      <c r="I131" s="313" t="s">
        <v>986</v>
      </c>
      <c r="J131" s="313">
        <v>20</v>
      </c>
      <c r="K131" s="335"/>
    </row>
    <row r="132" s="1" customFormat="1" ht="15" customHeight="1">
      <c r="B132" s="332"/>
      <c r="C132" s="313" t="s">
        <v>1001</v>
      </c>
      <c r="D132" s="313"/>
      <c r="E132" s="313"/>
      <c r="F132" s="314" t="s">
        <v>990</v>
      </c>
      <c r="G132" s="313"/>
      <c r="H132" s="313" t="s">
        <v>1002</v>
      </c>
      <c r="I132" s="313" t="s">
        <v>986</v>
      </c>
      <c r="J132" s="313">
        <v>20</v>
      </c>
      <c r="K132" s="335"/>
    </row>
    <row r="133" s="1" customFormat="1" ht="15" customHeight="1">
      <c r="B133" s="332"/>
      <c r="C133" s="287" t="s">
        <v>989</v>
      </c>
      <c r="D133" s="287"/>
      <c r="E133" s="287"/>
      <c r="F133" s="310" t="s">
        <v>990</v>
      </c>
      <c r="G133" s="287"/>
      <c r="H133" s="287" t="s">
        <v>1024</v>
      </c>
      <c r="I133" s="287" t="s">
        <v>986</v>
      </c>
      <c r="J133" s="287">
        <v>50</v>
      </c>
      <c r="K133" s="335"/>
    </row>
    <row r="134" s="1" customFormat="1" ht="15" customHeight="1">
      <c r="B134" s="332"/>
      <c r="C134" s="287" t="s">
        <v>1003</v>
      </c>
      <c r="D134" s="287"/>
      <c r="E134" s="287"/>
      <c r="F134" s="310" t="s">
        <v>990</v>
      </c>
      <c r="G134" s="287"/>
      <c r="H134" s="287" t="s">
        <v>1024</v>
      </c>
      <c r="I134" s="287" t="s">
        <v>986</v>
      </c>
      <c r="J134" s="287">
        <v>50</v>
      </c>
      <c r="K134" s="335"/>
    </row>
    <row r="135" s="1" customFormat="1" ht="15" customHeight="1">
      <c r="B135" s="332"/>
      <c r="C135" s="287" t="s">
        <v>1009</v>
      </c>
      <c r="D135" s="287"/>
      <c r="E135" s="287"/>
      <c r="F135" s="310" t="s">
        <v>990</v>
      </c>
      <c r="G135" s="287"/>
      <c r="H135" s="287" t="s">
        <v>1024</v>
      </c>
      <c r="I135" s="287" t="s">
        <v>986</v>
      </c>
      <c r="J135" s="287">
        <v>50</v>
      </c>
      <c r="K135" s="335"/>
    </row>
    <row r="136" s="1" customFormat="1" ht="15" customHeight="1">
      <c r="B136" s="332"/>
      <c r="C136" s="287" t="s">
        <v>1011</v>
      </c>
      <c r="D136" s="287"/>
      <c r="E136" s="287"/>
      <c r="F136" s="310" t="s">
        <v>990</v>
      </c>
      <c r="G136" s="287"/>
      <c r="H136" s="287" t="s">
        <v>1024</v>
      </c>
      <c r="I136" s="287" t="s">
        <v>986</v>
      </c>
      <c r="J136" s="287">
        <v>50</v>
      </c>
      <c r="K136" s="335"/>
    </row>
    <row r="137" s="1" customFormat="1" ht="15" customHeight="1">
      <c r="B137" s="332"/>
      <c r="C137" s="287" t="s">
        <v>1012</v>
      </c>
      <c r="D137" s="287"/>
      <c r="E137" s="287"/>
      <c r="F137" s="310" t="s">
        <v>990</v>
      </c>
      <c r="G137" s="287"/>
      <c r="H137" s="287" t="s">
        <v>1037</v>
      </c>
      <c r="I137" s="287" t="s">
        <v>986</v>
      </c>
      <c r="J137" s="287">
        <v>255</v>
      </c>
      <c r="K137" s="335"/>
    </row>
    <row r="138" s="1" customFormat="1" ht="15" customHeight="1">
      <c r="B138" s="332"/>
      <c r="C138" s="287" t="s">
        <v>1014</v>
      </c>
      <c r="D138" s="287"/>
      <c r="E138" s="287"/>
      <c r="F138" s="310" t="s">
        <v>984</v>
      </c>
      <c r="G138" s="287"/>
      <c r="H138" s="287" t="s">
        <v>1038</v>
      </c>
      <c r="I138" s="287" t="s">
        <v>1016</v>
      </c>
      <c r="J138" s="287"/>
      <c r="K138" s="335"/>
    </row>
    <row r="139" s="1" customFormat="1" ht="15" customHeight="1">
      <c r="B139" s="332"/>
      <c r="C139" s="287" t="s">
        <v>1017</v>
      </c>
      <c r="D139" s="287"/>
      <c r="E139" s="287"/>
      <c r="F139" s="310" t="s">
        <v>984</v>
      </c>
      <c r="G139" s="287"/>
      <c r="H139" s="287" t="s">
        <v>1039</v>
      </c>
      <c r="I139" s="287" t="s">
        <v>1019</v>
      </c>
      <c r="J139" s="287"/>
      <c r="K139" s="335"/>
    </row>
    <row r="140" s="1" customFormat="1" ht="15" customHeight="1">
      <c r="B140" s="332"/>
      <c r="C140" s="287" t="s">
        <v>1020</v>
      </c>
      <c r="D140" s="287"/>
      <c r="E140" s="287"/>
      <c r="F140" s="310" t="s">
        <v>984</v>
      </c>
      <c r="G140" s="287"/>
      <c r="H140" s="287" t="s">
        <v>1020</v>
      </c>
      <c r="I140" s="287" t="s">
        <v>1019</v>
      </c>
      <c r="J140" s="287"/>
      <c r="K140" s="335"/>
    </row>
    <row r="141" s="1" customFormat="1" ht="15" customHeight="1">
      <c r="B141" s="332"/>
      <c r="C141" s="287" t="s">
        <v>39</v>
      </c>
      <c r="D141" s="287"/>
      <c r="E141" s="287"/>
      <c r="F141" s="310" t="s">
        <v>984</v>
      </c>
      <c r="G141" s="287"/>
      <c r="H141" s="287" t="s">
        <v>1040</v>
      </c>
      <c r="I141" s="287" t="s">
        <v>1019</v>
      </c>
      <c r="J141" s="287"/>
      <c r="K141" s="335"/>
    </row>
    <row r="142" s="1" customFormat="1" ht="15" customHeight="1">
      <c r="B142" s="332"/>
      <c r="C142" s="287" t="s">
        <v>1041</v>
      </c>
      <c r="D142" s="287"/>
      <c r="E142" s="287"/>
      <c r="F142" s="310" t="s">
        <v>984</v>
      </c>
      <c r="G142" s="287"/>
      <c r="H142" s="287" t="s">
        <v>1042</v>
      </c>
      <c r="I142" s="287" t="s">
        <v>1019</v>
      </c>
      <c r="J142" s="287"/>
      <c r="K142" s="335"/>
    </row>
    <row r="143" s="1" customFormat="1" ht="15" customHeight="1">
      <c r="B143" s="336"/>
      <c r="C143" s="337"/>
      <c r="D143" s="337"/>
      <c r="E143" s="337"/>
      <c r="F143" s="337"/>
      <c r="G143" s="337"/>
      <c r="H143" s="337"/>
      <c r="I143" s="337"/>
      <c r="J143" s="337"/>
      <c r="K143" s="338"/>
    </row>
    <row r="144" s="1" customFormat="1" ht="18.75" customHeight="1">
      <c r="B144" s="323"/>
      <c r="C144" s="323"/>
      <c r="D144" s="323"/>
      <c r="E144" s="323"/>
      <c r="F144" s="324"/>
      <c r="G144" s="323"/>
      <c r="H144" s="323"/>
      <c r="I144" s="323"/>
      <c r="J144" s="323"/>
      <c r="K144" s="323"/>
    </row>
    <row r="145" s="1" customFormat="1" ht="18.75" customHeight="1"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</row>
    <row r="146" s="1" customFormat="1" ht="7.5" customHeight="1">
      <c r="B146" s="296"/>
      <c r="C146" s="297"/>
      <c r="D146" s="297"/>
      <c r="E146" s="297"/>
      <c r="F146" s="297"/>
      <c r="G146" s="297"/>
      <c r="H146" s="297"/>
      <c r="I146" s="297"/>
      <c r="J146" s="297"/>
      <c r="K146" s="298"/>
    </row>
    <row r="147" s="1" customFormat="1" ht="45" customHeight="1">
      <c r="B147" s="299"/>
      <c r="C147" s="300" t="s">
        <v>1043</v>
      </c>
      <c r="D147" s="300"/>
      <c r="E147" s="300"/>
      <c r="F147" s="300"/>
      <c r="G147" s="300"/>
      <c r="H147" s="300"/>
      <c r="I147" s="300"/>
      <c r="J147" s="300"/>
      <c r="K147" s="301"/>
    </row>
    <row r="148" s="1" customFormat="1" ht="17.25" customHeight="1">
      <c r="B148" s="299"/>
      <c r="C148" s="302" t="s">
        <v>978</v>
      </c>
      <c r="D148" s="302"/>
      <c r="E148" s="302"/>
      <c r="F148" s="302" t="s">
        <v>979</v>
      </c>
      <c r="G148" s="303"/>
      <c r="H148" s="302" t="s">
        <v>55</v>
      </c>
      <c r="I148" s="302" t="s">
        <v>58</v>
      </c>
      <c r="J148" s="302" t="s">
        <v>980</v>
      </c>
      <c r="K148" s="301"/>
    </row>
    <row r="149" s="1" customFormat="1" ht="17.25" customHeight="1">
      <c r="B149" s="299"/>
      <c r="C149" s="304" t="s">
        <v>981</v>
      </c>
      <c r="D149" s="304"/>
      <c r="E149" s="304"/>
      <c r="F149" s="305" t="s">
        <v>982</v>
      </c>
      <c r="G149" s="306"/>
      <c r="H149" s="304"/>
      <c r="I149" s="304"/>
      <c r="J149" s="304" t="s">
        <v>983</v>
      </c>
      <c r="K149" s="301"/>
    </row>
    <row r="150" s="1" customFormat="1" ht="5.25" customHeight="1">
      <c r="B150" s="312"/>
      <c r="C150" s="307"/>
      <c r="D150" s="307"/>
      <c r="E150" s="307"/>
      <c r="F150" s="307"/>
      <c r="G150" s="308"/>
      <c r="H150" s="307"/>
      <c r="I150" s="307"/>
      <c r="J150" s="307"/>
      <c r="K150" s="335"/>
    </row>
    <row r="151" s="1" customFormat="1" ht="15" customHeight="1">
      <c r="B151" s="312"/>
      <c r="C151" s="339" t="s">
        <v>987</v>
      </c>
      <c r="D151" s="287"/>
      <c r="E151" s="287"/>
      <c r="F151" s="340" t="s">
        <v>984</v>
      </c>
      <c r="G151" s="287"/>
      <c r="H151" s="339" t="s">
        <v>1024</v>
      </c>
      <c r="I151" s="339" t="s">
        <v>986</v>
      </c>
      <c r="J151" s="339">
        <v>120</v>
      </c>
      <c r="K151" s="335"/>
    </row>
    <row r="152" s="1" customFormat="1" ht="15" customHeight="1">
      <c r="B152" s="312"/>
      <c r="C152" s="339" t="s">
        <v>1033</v>
      </c>
      <c r="D152" s="287"/>
      <c r="E152" s="287"/>
      <c r="F152" s="340" t="s">
        <v>984</v>
      </c>
      <c r="G152" s="287"/>
      <c r="H152" s="339" t="s">
        <v>1044</v>
      </c>
      <c r="I152" s="339" t="s">
        <v>986</v>
      </c>
      <c r="J152" s="339" t="s">
        <v>1035</v>
      </c>
      <c r="K152" s="335"/>
    </row>
    <row r="153" s="1" customFormat="1" ht="15" customHeight="1">
      <c r="B153" s="312"/>
      <c r="C153" s="339" t="s">
        <v>932</v>
      </c>
      <c r="D153" s="287"/>
      <c r="E153" s="287"/>
      <c r="F153" s="340" t="s">
        <v>984</v>
      </c>
      <c r="G153" s="287"/>
      <c r="H153" s="339" t="s">
        <v>1045</v>
      </c>
      <c r="I153" s="339" t="s">
        <v>986</v>
      </c>
      <c r="J153" s="339" t="s">
        <v>1035</v>
      </c>
      <c r="K153" s="335"/>
    </row>
    <row r="154" s="1" customFormat="1" ht="15" customHeight="1">
      <c r="B154" s="312"/>
      <c r="C154" s="339" t="s">
        <v>989</v>
      </c>
      <c r="D154" s="287"/>
      <c r="E154" s="287"/>
      <c r="F154" s="340" t="s">
        <v>990</v>
      </c>
      <c r="G154" s="287"/>
      <c r="H154" s="339" t="s">
        <v>1024</v>
      </c>
      <c r="I154" s="339" t="s">
        <v>986</v>
      </c>
      <c r="J154" s="339">
        <v>50</v>
      </c>
      <c r="K154" s="335"/>
    </row>
    <row r="155" s="1" customFormat="1" ht="15" customHeight="1">
      <c r="B155" s="312"/>
      <c r="C155" s="339" t="s">
        <v>992</v>
      </c>
      <c r="D155" s="287"/>
      <c r="E155" s="287"/>
      <c r="F155" s="340" t="s">
        <v>984</v>
      </c>
      <c r="G155" s="287"/>
      <c r="H155" s="339" t="s">
        <v>1024</v>
      </c>
      <c r="I155" s="339" t="s">
        <v>994</v>
      </c>
      <c r="J155" s="339"/>
      <c r="K155" s="335"/>
    </row>
    <row r="156" s="1" customFormat="1" ht="15" customHeight="1">
      <c r="B156" s="312"/>
      <c r="C156" s="339" t="s">
        <v>1003</v>
      </c>
      <c r="D156" s="287"/>
      <c r="E156" s="287"/>
      <c r="F156" s="340" t="s">
        <v>990</v>
      </c>
      <c r="G156" s="287"/>
      <c r="H156" s="339" t="s">
        <v>1024</v>
      </c>
      <c r="I156" s="339" t="s">
        <v>986</v>
      </c>
      <c r="J156" s="339">
        <v>50</v>
      </c>
      <c r="K156" s="335"/>
    </row>
    <row r="157" s="1" customFormat="1" ht="15" customHeight="1">
      <c r="B157" s="312"/>
      <c r="C157" s="339" t="s">
        <v>1011</v>
      </c>
      <c r="D157" s="287"/>
      <c r="E157" s="287"/>
      <c r="F157" s="340" t="s">
        <v>990</v>
      </c>
      <c r="G157" s="287"/>
      <c r="H157" s="339" t="s">
        <v>1024</v>
      </c>
      <c r="I157" s="339" t="s">
        <v>986</v>
      </c>
      <c r="J157" s="339">
        <v>50</v>
      </c>
      <c r="K157" s="335"/>
    </row>
    <row r="158" s="1" customFormat="1" ht="15" customHeight="1">
      <c r="B158" s="312"/>
      <c r="C158" s="339" t="s">
        <v>1009</v>
      </c>
      <c r="D158" s="287"/>
      <c r="E158" s="287"/>
      <c r="F158" s="340" t="s">
        <v>990</v>
      </c>
      <c r="G158" s="287"/>
      <c r="H158" s="339" t="s">
        <v>1024</v>
      </c>
      <c r="I158" s="339" t="s">
        <v>986</v>
      </c>
      <c r="J158" s="339">
        <v>50</v>
      </c>
      <c r="K158" s="335"/>
    </row>
    <row r="159" s="1" customFormat="1" ht="15" customHeight="1">
      <c r="B159" s="312"/>
      <c r="C159" s="339" t="s">
        <v>93</v>
      </c>
      <c r="D159" s="287"/>
      <c r="E159" s="287"/>
      <c r="F159" s="340" t="s">
        <v>984</v>
      </c>
      <c r="G159" s="287"/>
      <c r="H159" s="339" t="s">
        <v>1046</v>
      </c>
      <c r="I159" s="339" t="s">
        <v>986</v>
      </c>
      <c r="J159" s="339" t="s">
        <v>1047</v>
      </c>
      <c r="K159" s="335"/>
    </row>
    <row r="160" s="1" customFormat="1" ht="15" customHeight="1">
      <c r="B160" s="312"/>
      <c r="C160" s="339" t="s">
        <v>1048</v>
      </c>
      <c r="D160" s="287"/>
      <c r="E160" s="287"/>
      <c r="F160" s="340" t="s">
        <v>984</v>
      </c>
      <c r="G160" s="287"/>
      <c r="H160" s="339" t="s">
        <v>1049</v>
      </c>
      <c r="I160" s="339" t="s">
        <v>1019</v>
      </c>
      <c r="J160" s="339"/>
      <c r="K160" s="335"/>
    </row>
    <row r="161" s="1" customFormat="1" ht="15" customHeight="1">
      <c r="B161" s="341"/>
      <c r="C161" s="321"/>
      <c r="D161" s="321"/>
      <c r="E161" s="321"/>
      <c r="F161" s="321"/>
      <c r="G161" s="321"/>
      <c r="H161" s="321"/>
      <c r="I161" s="321"/>
      <c r="J161" s="321"/>
      <c r="K161" s="342"/>
    </row>
    <row r="162" s="1" customFormat="1" ht="18.75" customHeight="1">
      <c r="B162" s="323"/>
      <c r="C162" s="333"/>
      <c r="D162" s="333"/>
      <c r="E162" s="333"/>
      <c r="F162" s="343"/>
      <c r="G162" s="333"/>
      <c r="H162" s="333"/>
      <c r="I162" s="333"/>
      <c r="J162" s="333"/>
      <c r="K162" s="323"/>
    </row>
    <row r="163" s="1" customFormat="1" ht="18.75" customHeight="1"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</row>
    <row r="164" s="1" customFormat="1" ht="7.5" customHeight="1">
      <c r="B164" s="274"/>
      <c r="C164" s="275"/>
      <c r="D164" s="275"/>
      <c r="E164" s="275"/>
      <c r="F164" s="275"/>
      <c r="G164" s="275"/>
      <c r="H164" s="275"/>
      <c r="I164" s="275"/>
      <c r="J164" s="275"/>
      <c r="K164" s="276"/>
    </row>
    <row r="165" s="1" customFormat="1" ht="45" customHeight="1">
      <c r="B165" s="277"/>
      <c r="C165" s="278" t="s">
        <v>1050</v>
      </c>
      <c r="D165" s="278"/>
      <c r="E165" s="278"/>
      <c r="F165" s="278"/>
      <c r="G165" s="278"/>
      <c r="H165" s="278"/>
      <c r="I165" s="278"/>
      <c r="J165" s="278"/>
      <c r="K165" s="279"/>
    </row>
    <row r="166" s="1" customFormat="1" ht="17.25" customHeight="1">
      <c r="B166" s="277"/>
      <c r="C166" s="302" t="s">
        <v>978</v>
      </c>
      <c r="D166" s="302"/>
      <c r="E166" s="302"/>
      <c r="F166" s="302" t="s">
        <v>979</v>
      </c>
      <c r="G166" s="344"/>
      <c r="H166" s="345" t="s">
        <v>55</v>
      </c>
      <c r="I166" s="345" t="s">
        <v>58</v>
      </c>
      <c r="J166" s="302" t="s">
        <v>980</v>
      </c>
      <c r="K166" s="279"/>
    </row>
    <row r="167" s="1" customFormat="1" ht="17.25" customHeight="1">
      <c r="B167" s="280"/>
      <c r="C167" s="304" t="s">
        <v>981</v>
      </c>
      <c r="D167" s="304"/>
      <c r="E167" s="304"/>
      <c r="F167" s="305" t="s">
        <v>982</v>
      </c>
      <c r="G167" s="346"/>
      <c r="H167" s="347"/>
      <c r="I167" s="347"/>
      <c r="J167" s="304" t="s">
        <v>983</v>
      </c>
      <c r="K167" s="282"/>
    </row>
    <row r="168" s="1" customFormat="1" ht="5.25" customHeight="1">
      <c r="B168" s="312"/>
      <c r="C168" s="307"/>
      <c r="D168" s="307"/>
      <c r="E168" s="307"/>
      <c r="F168" s="307"/>
      <c r="G168" s="308"/>
      <c r="H168" s="307"/>
      <c r="I168" s="307"/>
      <c r="J168" s="307"/>
      <c r="K168" s="335"/>
    </row>
    <row r="169" s="1" customFormat="1" ht="15" customHeight="1">
      <c r="B169" s="312"/>
      <c r="C169" s="287" t="s">
        <v>987</v>
      </c>
      <c r="D169" s="287"/>
      <c r="E169" s="287"/>
      <c r="F169" s="310" t="s">
        <v>984</v>
      </c>
      <c r="G169" s="287"/>
      <c r="H169" s="287" t="s">
        <v>1024</v>
      </c>
      <c r="I169" s="287" t="s">
        <v>986</v>
      </c>
      <c r="J169" s="287">
        <v>120</v>
      </c>
      <c r="K169" s="335"/>
    </row>
    <row r="170" s="1" customFormat="1" ht="15" customHeight="1">
      <c r="B170" s="312"/>
      <c r="C170" s="287" t="s">
        <v>1033</v>
      </c>
      <c r="D170" s="287"/>
      <c r="E170" s="287"/>
      <c r="F170" s="310" t="s">
        <v>984</v>
      </c>
      <c r="G170" s="287"/>
      <c r="H170" s="287" t="s">
        <v>1034</v>
      </c>
      <c r="I170" s="287" t="s">
        <v>986</v>
      </c>
      <c r="J170" s="287" t="s">
        <v>1035</v>
      </c>
      <c r="K170" s="335"/>
    </row>
    <row r="171" s="1" customFormat="1" ht="15" customHeight="1">
      <c r="B171" s="312"/>
      <c r="C171" s="287" t="s">
        <v>932</v>
      </c>
      <c r="D171" s="287"/>
      <c r="E171" s="287"/>
      <c r="F171" s="310" t="s">
        <v>984</v>
      </c>
      <c r="G171" s="287"/>
      <c r="H171" s="287" t="s">
        <v>1051</v>
      </c>
      <c r="I171" s="287" t="s">
        <v>986</v>
      </c>
      <c r="J171" s="287" t="s">
        <v>1035</v>
      </c>
      <c r="K171" s="335"/>
    </row>
    <row r="172" s="1" customFormat="1" ht="15" customHeight="1">
      <c r="B172" s="312"/>
      <c r="C172" s="287" t="s">
        <v>989</v>
      </c>
      <c r="D172" s="287"/>
      <c r="E172" s="287"/>
      <c r="F172" s="310" t="s">
        <v>990</v>
      </c>
      <c r="G172" s="287"/>
      <c r="H172" s="287" t="s">
        <v>1051</v>
      </c>
      <c r="I172" s="287" t="s">
        <v>986</v>
      </c>
      <c r="J172" s="287">
        <v>50</v>
      </c>
      <c r="K172" s="335"/>
    </row>
    <row r="173" s="1" customFormat="1" ht="15" customHeight="1">
      <c r="B173" s="312"/>
      <c r="C173" s="287" t="s">
        <v>992</v>
      </c>
      <c r="D173" s="287"/>
      <c r="E173" s="287"/>
      <c r="F173" s="310" t="s">
        <v>984</v>
      </c>
      <c r="G173" s="287"/>
      <c r="H173" s="287" t="s">
        <v>1051</v>
      </c>
      <c r="I173" s="287" t="s">
        <v>994</v>
      </c>
      <c r="J173" s="287"/>
      <c r="K173" s="335"/>
    </row>
    <row r="174" s="1" customFormat="1" ht="15" customHeight="1">
      <c r="B174" s="312"/>
      <c r="C174" s="287" t="s">
        <v>1003</v>
      </c>
      <c r="D174" s="287"/>
      <c r="E174" s="287"/>
      <c r="F174" s="310" t="s">
        <v>990</v>
      </c>
      <c r="G174" s="287"/>
      <c r="H174" s="287" t="s">
        <v>1051</v>
      </c>
      <c r="I174" s="287" t="s">
        <v>986</v>
      </c>
      <c r="J174" s="287">
        <v>50</v>
      </c>
      <c r="K174" s="335"/>
    </row>
    <row r="175" s="1" customFormat="1" ht="15" customHeight="1">
      <c r="B175" s="312"/>
      <c r="C175" s="287" t="s">
        <v>1011</v>
      </c>
      <c r="D175" s="287"/>
      <c r="E175" s="287"/>
      <c r="F175" s="310" t="s">
        <v>990</v>
      </c>
      <c r="G175" s="287"/>
      <c r="H175" s="287" t="s">
        <v>1051</v>
      </c>
      <c r="I175" s="287" t="s">
        <v>986</v>
      </c>
      <c r="J175" s="287">
        <v>50</v>
      </c>
      <c r="K175" s="335"/>
    </row>
    <row r="176" s="1" customFormat="1" ht="15" customHeight="1">
      <c r="B176" s="312"/>
      <c r="C176" s="287" t="s">
        <v>1009</v>
      </c>
      <c r="D176" s="287"/>
      <c r="E176" s="287"/>
      <c r="F176" s="310" t="s">
        <v>990</v>
      </c>
      <c r="G176" s="287"/>
      <c r="H176" s="287" t="s">
        <v>1051</v>
      </c>
      <c r="I176" s="287" t="s">
        <v>986</v>
      </c>
      <c r="J176" s="287">
        <v>50</v>
      </c>
      <c r="K176" s="335"/>
    </row>
    <row r="177" s="1" customFormat="1" ht="15" customHeight="1">
      <c r="B177" s="312"/>
      <c r="C177" s="287" t="s">
        <v>107</v>
      </c>
      <c r="D177" s="287"/>
      <c r="E177" s="287"/>
      <c r="F177" s="310" t="s">
        <v>984</v>
      </c>
      <c r="G177" s="287"/>
      <c r="H177" s="287" t="s">
        <v>1052</v>
      </c>
      <c r="I177" s="287" t="s">
        <v>1053</v>
      </c>
      <c r="J177" s="287"/>
      <c r="K177" s="335"/>
    </row>
    <row r="178" s="1" customFormat="1" ht="15" customHeight="1">
      <c r="B178" s="312"/>
      <c r="C178" s="287" t="s">
        <v>58</v>
      </c>
      <c r="D178" s="287"/>
      <c r="E178" s="287"/>
      <c r="F178" s="310" t="s">
        <v>984</v>
      </c>
      <c r="G178" s="287"/>
      <c r="H178" s="287" t="s">
        <v>1054</v>
      </c>
      <c r="I178" s="287" t="s">
        <v>1055</v>
      </c>
      <c r="J178" s="287">
        <v>1</v>
      </c>
      <c r="K178" s="335"/>
    </row>
    <row r="179" s="1" customFormat="1" ht="15" customHeight="1">
      <c r="B179" s="312"/>
      <c r="C179" s="287" t="s">
        <v>54</v>
      </c>
      <c r="D179" s="287"/>
      <c r="E179" s="287"/>
      <c r="F179" s="310" t="s">
        <v>984</v>
      </c>
      <c r="G179" s="287"/>
      <c r="H179" s="287" t="s">
        <v>1056</v>
      </c>
      <c r="I179" s="287" t="s">
        <v>986</v>
      </c>
      <c r="J179" s="287">
        <v>20</v>
      </c>
      <c r="K179" s="335"/>
    </row>
    <row r="180" s="1" customFormat="1" ht="15" customHeight="1">
      <c r="B180" s="312"/>
      <c r="C180" s="287" t="s">
        <v>55</v>
      </c>
      <c r="D180" s="287"/>
      <c r="E180" s="287"/>
      <c r="F180" s="310" t="s">
        <v>984</v>
      </c>
      <c r="G180" s="287"/>
      <c r="H180" s="287" t="s">
        <v>1057</v>
      </c>
      <c r="I180" s="287" t="s">
        <v>986</v>
      </c>
      <c r="J180" s="287">
        <v>255</v>
      </c>
      <c r="K180" s="335"/>
    </row>
    <row r="181" s="1" customFormat="1" ht="15" customHeight="1">
      <c r="B181" s="312"/>
      <c r="C181" s="287" t="s">
        <v>108</v>
      </c>
      <c r="D181" s="287"/>
      <c r="E181" s="287"/>
      <c r="F181" s="310" t="s">
        <v>984</v>
      </c>
      <c r="G181" s="287"/>
      <c r="H181" s="287" t="s">
        <v>948</v>
      </c>
      <c r="I181" s="287" t="s">
        <v>986</v>
      </c>
      <c r="J181" s="287">
        <v>10</v>
      </c>
      <c r="K181" s="335"/>
    </row>
    <row r="182" s="1" customFormat="1" ht="15" customHeight="1">
      <c r="B182" s="312"/>
      <c r="C182" s="287" t="s">
        <v>109</v>
      </c>
      <c r="D182" s="287"/>
      <c r="E182" s="287"/>
      <c r="F182" s="310" t="s">
        <v>984</v>
      </c>
      <c r="G182" s="287"/>
      <c r="H182" s="287" t="s">
        <v>1058</v>
      </c>
      <c r="I182" s="287" t="s">
        <v>1019</v>
      </c>
      <c r="J182" s="287"/>
      <c r="K182" s="335"/>
    </row>
    <row r="183" s="1" customFormat="1" ht="15" customHeight="1">
      <c r="B183" s="312"/>
      <c r="C183" s="287" t="s">
        <v>1059</v>
      </c>
      <c r="D183" s="287"/>
      <c r="E183" s="287"/>
      <c r="F183" s="310" t="s">
        <v>984</v>
      </c>
      <c r="G183" s="287"/>
      <c r="H183" s="287" t="s">
        <v>1060</v>
      </c>
      <c r="I183" s="287" t="s">
        <v>1019</v>
      </c>
      <c r="J183" s="287"/>
      <c r="K183" s="335"/>
    </row>
    <row r="184" s="1" customFormat="1" ht="15" customHeight="1">
      <c r="B184" s="312"/>
      <c r="C184" s="287" t="s">
        <v>1048</v>
      </c>
      <c r="D184" s="287"/>
      <c r="E184" s="287"/>
      <c r="F184" s="310" t="s">
        <v>984</v>
      </c>
      <c r="G184" s="287"/>
      <c r="H184" s="287" t="s">
        <v>1061</v>
      </c>
      <c r="I184" s="287" t="s">
        <v>1019</v>
      </c>
      <c r="J184" s="287"/>
      <c r="K184" s="335"/>
    </row>
    <row r="185" s="1" customFormat="1" ht="15" customHeight="1">
      <c r="B185" s="312"/>
      <c r="C185" s="287" t="s">
        <v>111</v>
      </c>
      <c r="D185" s="287"/>
      <c r="E185" s="287"/>
      <c r="F185" s="310" t="s">
        <v>990</v>
      </c>
      <c r="G185" s="287"/>
      <c r="H185" s="287" t="s">
        <v>1062</v>
      </c>
      <c r="I185" s="287" t="s">
        <v>986</v>
      </c>
      <c r="J185" s="287">
        <v>50</v>
      </c>
      <c r="K185" s="335"/>
    </row>
    <row r="186" s="1" customFormat="1" ht="15" customHeight="1">
      <c r="B186" s="312"/>
      <c r="C186" s="287" t="s">
        <v>1063</v>
      </c>
      <c r="D186" s="287"/>
      <c r="E186" s="287"/>
      <c r="F186" s="310" t="s">
        <v>990</v>
      </c>
      <c r="G186" s="287"/>
      <c r="H186" s="287" t="s">
        <v>1064</v>
      </c>
      <c r="I186" s="287" t="s">
        <v>1065</v>
      </c>
      <c r="J186" s="287"/>
      <c r="K186" s="335"/>
    </row>
    <row r="187" s="1" customFormat="1" ht="15" customHeight="1">
      <c r="B187" s="312"/>
      <c r="C187" s="287" t="s">
        <v>1066</v>
      </c>
      <c r="D187" s="287"/>
      <c r="E187" s="287"/>
      <c r="F187" s="310" t="s">
        <v>990</v>
      </c>
      <c r="G187" s="287"/>
      <c r="H187" s="287" t="s">
        <v>1067</v>
      </c>
      <c r="I187" s="287" t="s">
        <v>1065</v>
      </c>
      <c r="J187" s="287"/>
      <c r="K187" s="335"/>
    </row>
    <row r="188" s="1" customFormat="1" ht="15" customHeight="1">
      <c r="B188" s="312"/>
      <c r="C188" s="287" t="s">
        <v>1068</v>
      </c>
      <c r="D188" s="287"/>
      <c r="E188" s="287"/>
      <c r="F188" s="310" t="s">
        <v>990</v>
      </c>
      <c r="G188" s="287"/>
      <c r="H188" s="287" t="s">
        <v>1069</v>
      </c>
      <c r="I188" s="287" t="s">
        <v>1065</v>
      </c>
      <c r="J188" s="287"/>
      <c r="K188" s="335"/>
    </row>
    <row r="189" s="1" customFormat="1" ht="15" customHeight="1">
      <c r="B189" s="312"/>
      <c r="C189" s="348" t="s">
        <v>1070</v>
      </c>
      <c r="D189" s="287"/>
      <c r="E189" s="287"/>
      <c r="F189" s="310" t="s">
        <v>990</v>
      </c>
      <c r="G189" s="287"/>
      <c r="H189" s="287" t="s">
        <v>1071</v>
      </c>
      <c r="I189" s="287" t="s">
        <v>1072</v>
      </c>
      <c r="J189" s="349" t="s">
        <v>1073</v>
      </c>
      <c r="K189" s="335"/>
    </row>
    <row r="190" s="17" customFormat="1" ht="15" customHeight="1">
      <c r="B190" s="350"/>
      <c r="C190" s="351" t="s">
        <v>1074</v>
      </c>
      <c r="D190" s="352"/>
      <c r="E190" s="352"/>
      <c r="F190" s="353" t="s">
        <v>990</v>
      </c>
      <c r="G190" s="352"/>
      <c r="H190" s="352" t="s">
        <v>1075</v>
      </c>
      <c r="I190" s="352" t="s">
        <v>1072</v>
      </c>
      <c r="J190" s="354" t="s">
        <v>1073</v>
      </c>
      <c r="K190" s="355"/>
    </row>
    <row r="191" s="1" customFormat="1" ht="15" customHeight="1">
      <c r="B191" s="312"/>
      <c r="C191" s="348" t="s">
        <v>43</v>
      </c>
      <c r="D191" s="287"/>
      <c r="E191" s="287"/>
      <c r="F191" s="310" t="s">
        <v>984</v>
      </c>
      <c r="G191" s="287"/>
      <c r="H191" s="284" t="s">
        <v>1076</v>
      </c>
      <c r="I191" s="287" t="s">
        <v>1077</v>
      </c>
      <c r="J191" s="287"/>
      <c r="K191" s="335"/>
    </row>
    <row r="192" s="1" customFormat="1" ht="15" customHeight="1">
      <c r="B192" s="312"/>
      <c r="C192" s="348" t="s">
        <v>1078</v>
      </c>
      <c r="D192" s="287"/>
      <c r="E192" s="287"/>
      <c r="F192" s="310" t="s">
        <v>984</v>
      </c>
      <c r="G192" s="287"/>
      <c r="H192" s="287" t="s">
        <v>1079</v>
      </c>
      <c r="I192" s="287" t="s">
        <v>1019</v>
      </c>
      <c r="J192" s="287"/>
      <c r="K192" s="335"/>
    </row>
    <row r="193" s="1" customFormat="1" ht="15" customHeight="1">
      <c r="B193" s="312"/>
      <c r="C193" s="348" t="s">
        <v>1080</v>
      </c>
      <c r="D193" s="287"/>
      <c r="E193" s="287"/>
      <c r="F193" s="310" t="s">
        <v>984</v>
      </c>
      <c r="G193" s="287"/>
      <c r="H193" s="287" t="s">
        <v>1081</v>
      </c>
      <c r="I193" s="287" t="s">
        <v>1019</v>
      </c>
      <c r="J193" s="287"/>
      <c r="K193" s="335"/>
    </row>
    <row r="194" s="1" customFormat="1" ht="15" customHeight="1">
      <c r="B194" s="312"/>
      <c r="C194" s="348" t="s">
        <v>1082</v>
      </c>
      <c r="D194" s="287"/>
      <c r="E194" s="287"/>
      <c r="F194" s="310" t="s">
        <v>990</v>
      </c>
      <c r="G194" s="287"/>
      <c r="H194" s="287" t="s">
        <v>1083</v>
      </c>
      <c r="I194" s="287" t="s">
        <v>1019</v>
      </c>
      <c r="J194" s="287"/>
      <c r="K194" s="335"/>
    </row>
    <row r="195" s="1" customFormat="1" ht="15" customHeight="1">
      <c r="B195" s="341"/>
      <c r="C195" s="356"/>
      <c r="D195" s="321"/>
      <c r="E195" s="321"/>
      <c r="F195" s="321"/>
      <c r="G195" s="321"/>
      <c r="H195" s="321"/>
      <c r="I195" s="321"/>
      <c r="J195" s="321"/>
      <c r="K195" s="342"/>
    </row>
    <row r="196" s="1" customFormat="1" ht="18.75" customHeight="1">
      <c r="B196" s="323"/>
      <c r="C196" s="333"/>
      <c r="D196" s="333"/>
      <c r="E196" s="333"/>
      <c r="F196" s="343"/>
      <c r="G196" s="333"/>
      <c r="H196" s="333"/>
      <c r="I196" s="333"/>
      <c r="J196" s="333"/>
      <c r="K196" s="323"/>
    </row>
    <row r="197" s="1" customFormat="1" ht="18.75" customHeight="1">
      <c r="B197" s="323"/>
      <c r="C197" s="333"/>
      <c r="D197" s="333"/>
      <c r="E197" s="333"/>
      <c r="F197" s="343"/>
      <c r="G197" s="333"/>
      <c r="H197" s="333"/>
      <c r="I197" s="333"/>
      <c r="J197" s="333"/>
      <c r="K197" s="323"/>
    </row>
    <row r="198" s="1" customFormat="1" ht="18.75" customHeight="1">
      <c r="B198" s="295"/>
      <c r="C198" s="295"/>
      <c r="D198" s="295"/>
      <c r="E198" s="295"/>
      <c r="F198" s="295"/>
      <c r="G198" s="295"/>
      <c r="H198" s="295"/>
      <c r="I198" s="295"/>
      <c r="J198" s="295"/>
      <c r="K198" s="295"/>
    </row>
    <row r="199" s="1" customFormat="1" ht="13.5">
      <c r="B199" s="274"/>
      <c r="C199" s="275"/>
      <c r="D199" s="275"/>
      <c r="E199" s="275"/>
      <c r="F199" s="275"/>
      <c r="G199" s="275"/>
      <c r="H199" s="275"/>
      <c r="I199" s="275"/>
      <c r="J199" s="275"/>
      <c r="K199" s="276"/>
    </row>
    <row r="200" s="1" customFormat="1" ht="21">
      <c r="B200" s="277"/>
      <c r="C200" s="278" t="s">
        <v>1084</v>
      </c>
      <c r="D200" s="278"/>
      <c r="E200" s="278"/>
      <c r="F200" s="278"/>
      <c r="G200" s="278"/>
      <c r="H200" s="278"/>
      <c r="I200" s="278"/>
      <c r="J200" s="278"/>
      <c r="K200" s="279"/>
    </row>
    <row r="201" s="1" customFormat="1" ht="25.5" customHeight="1">
      <c r="B201" s="277"/>
      <c r="C201" s="357" t="s">
        <v>1085</v>
      </c>
      <c r="D201" s="357"/>
      <c r="E201" s="357"/>
      <c r="F201" s="357" t="s">
        <v>1086</v>
      </c>
      <c r="G201" s="358"/>
      <c r="H201" s="357" t="s">
        <v>1087</v>
      </c>
      <c r="I201" s="357"/>
      <c r="J201" s="357"/>
      <c r="K201" s="279"/>
    </row>
    <row r="202" s="1" customFormat="1" ht="5.25" customHeight="1">
      <c r="B202" s="312"/>
      <c r="C202" s="307"/>
      <c r="D202" s="307"/>
      <c r="E202" s="307"/>
      <c r="F202" s="307"/>
      <c r="G202" s="333"/>
      <c r="H202" s="307"/>
      <c r="I202" s="307"/>
      <c r="J202" s="307"/>
      <c r="K202" s="335"/>
    </row>
    <row r="203" s="1" customFormat="1" ht="15" customHeight="1">
      <c r="B203" s="312"/>
      <c r="C203" s="287" t="s">
        <v>1077</v>
      </c>
      <c r="D203" s="287"/>
      <c r="E203" s="287"/>
      <c r="F203" s="310" t="s">
        <v>44</v>
      </c>
      <c r="G203" s="287"/>
      <c r="H203" s="287" t="s">
        <v>1088</v>
      </c>
      <c r="I203" s="287"/>
      <c r="J203" s="287"/>
      <c r="K203" s="335"/>
    </row>
    <row r="204" s="1" customFormat="1" ht="15" customHeight="1">
      <c r="B204" s="312"/>
      <c r="C204" s="287"/>
      <c r="D204" s="287"/>
      <c r="E204" s="287"/>
      <c r="F204" s="310" t="s">
        <v>45</v>
      </c>
      <c r="G204" s="287"/>
      <c r="H204" s="287" t="s">
        <v>1089</v>
      </c>
      <c r="I204" s="287"/>
      <c r="J204" s="287"/>
      <c r="K204" s="335"/>
    </row>
    <row r="205" s="1" customFormat="1" ht="15" customHeight="1">
      <c r="B205" s="312"/>
      <c r="C205" s="287"/>
      <c r="D205" s="287"/>
      <c r="E205" s="287"/>
      <c r="F205" s="310" t="s">
        <v>48</v>
      </c>
      <c r="G205" s="287"/>
      <c r="H205" s="287" t="s">
        <v>1090</v>
      </c>
      <c r="I205" s="287"/>
      <c r="J205" s="287"/>
      <c r="K205" s="335"/>
    </row>
    <row r="206" s="1" customFormat="1" ht="15" customHeight="1">
      <c r="B206" s="312"/>
      <c r="C206" s="287"/>
      <c r="D206" s="287"/>
      <c r="E206" s="287"/>
      <c r="F206" s="310" t="s">
        <v>46</v>
      </c>
      <c r="G206" s="287"/>
      <c r="H206" s="287" t="s">
        <v>1091</v>
      </c>
      <c r="I206" s="287"/>
      <c r="J206" s="287"/>
      <c r="K206" s="335"/>
    </row>
    <row r="207" s="1" customFormat="1" ht="15" customHeight="1">
      <c r="B207" s="312"/>
      <c r="C207" s="287"/>
      <c r="D207" s="287"/>
      <c r="E207" s="287"/>
      <c r="F207" s="310" t="s">
        <v>47</v>
      </c>
      <c r="G207" s="287"/>
      <c r="H207" s="287" t="s">
        <v>1092</v>
      </c>
      <c r="I207" s="287"/>
      <c r="J207" s="287"/>
      <c r="K207" s="335"/>
    </row>
    <row r="208" s="1" customFormat="1" ht="15" customHeight="1">
      <c r="B208" s="312"/>
      <c r="C208" s="287"/>
      <c r="D208" s="287"/>
      <c r="E208" s="287"/>
      <c r="F208" s="310"/>
      <c r="G208" s="287"/>
      <c r="H208" s="287"/>
      <c r="I208" s="287"/>
      <c r="J208" s="287"/>
      <c r="K208" s="335"/>
    </row>
    <row r="209" s="1" customFormat="1" ht="15" customHeight="1">
      <c r="B209" s="312"/>
      <c r="C209" s="287" t="s">
        <v>1031</v>
      </c>
      <c r="D209" s="287"/>
      <c r="E209" s="287"/>
      <c r="F209" s="310" t="s">
        <v>924</v>
      </c>
      <c r="G209" s="287"/>
      <c r="H209" s="287" t="s">
        <v>1093</v>
      </c>
      <c r="I209" s="287"/>
      <c r="J209" s="287"/>
      <c r="K209" s="335"/>
    </row>
    <row r="210" s="1" customFormat="1" ht="15" customHeight="1">
      <c r="B210" s="312"/>
      <c r="C210" s="287"/>
      <c r="D210" s="287"/>
      <c r="E210" s="287"/>
      <c r="F210" s="310" t="s">
        <v>927</v>
      </c>
      <c r="G210" s="287"/>
      <c r="H210" s="287" t="s">
        <v>928</v>
      </c>
      <c r="I210" s="287"/>
      <c r="J210" s="287"/>
      <c r="K210" s="335"/>
    </row>
    <row r="211" s="1" customFormat="1" ht="15" customHeight="1">
      <c r="B211" s="312"/>
      <c r="C211" s="287"/>
      <c r="D211" s="287"/>
      <c r="E211" s="287"/>
      <c r="F211" s="310" t="s">
        <v>80</v>
      </c>
      <c r="G211" s="287"/>
      <c r="H211" s="287" t="s">
        <v>1094</v>
      </c>
      <c r="I211" s="287"/>
      <c r="J211" s="287"/>
      <c r="K211" s="335"/>
    </row>
    <row r="212" s="1" customFormat="1" ht="15" customHeight="1">
      <c r="B212" s="359"/>
      <c r="C212" s="287"/>
      <c r="D212" s="287"/>
      <c r="E212" s="287"/>
      <c r="F212" s="310" t="s">
        <v>86</v>
      </c>
      <c r="G212" s="348"/>
      <c r="H212" s="339" t="s">
        <v>929</v>
      </c>
      <c r="I212" s="339"/>
      <c r="J212" s="339"/>
      <c r="K212" s="360"/>
    </row>
    <row r="213" s="1" customFormat="1" ht="15" customHeight="1">
      <c r="B213" s="359"/>
      <c r="C213" s="287"/>
      <c r="D213" s="287"/>
      <c r="E213" s="287"/>
      <c r="F213" s="310" t="s">
        <v>930</v>
      </c>
      <c r="G213" s="348"/>
      <c r="H213" s="339" t="s">
        <v>1095</v>
      </c>
      <c r="I213" s="339"/>
      <c r="J213" s="339"/>
      <c r="K213" s="360"/>
    </row>
    <row r="214" s="1" customFormat="1" ht="15" customHeight="1">
      <c r="B214" s="359"/>
      <c r="C214" s="287"/>
      <c r="D214" s="287"/>
      <c r="E214" s="287"/>
      <c r="F214" s="310"/>
      <c r="G214" s="348"/>
      <c r="H214" s="339"/>
      <c r="I214" s="339"/>
      <c r="J214" s="339"/>
      <c r="K214" s="360"/>
    </row>
    <row r="215" s="1" customFormat="1" ht="15" customHeight="1">
      <c r="B215" s="359"/>
      <c r="C215" s="287" t="s">
        <v>1055</v>
      </c>
      <c r="D215" s="287"/>
      <c r="E215" s="287"/>
      <c r="F215" s="310">
        <v>1</v>
      </c>
      <c r="G215" s="348"/>
      <c r="H215" s="339" t="s">
        <v>1096</v>
      </c>
      <c r="I215" s="339"/>
      <c r="J215" s="339"/>
      <c r="K215" s="360"/>
    </row>
    <row r="216" s="1" customFormat="1" ht="15" customHeight="1">
      <c r="B216" s="359"/>
      <c r="C216" s="287"/>
      <c r="D216" s="287"/>
      <c r="E216" s="287"/>
      <c r="F216" s="310">
        <v>2</v>
      </c>
      <c r="G216" s="348"/>
      <c r="H216" s="339" t="s">
        <v>1097</v>
      </c>
      <c r="I216" s="339"/>
      <c r="J216" s="339"/>
      <c r="K216" s="360"/>
    </row>
    <row r="217" s="1" customFormat="1" ht="15" customHeight="1">
      <c r="B217" s="359"/>
      <c r="C217" s="287"/>
      <c r="D217" s="287"/>
      <c r="E217" s="287"/>
      <c r="F217" s="310">
        <v>3</v>
      </c>
      <c r="G217" s="348"/>
      <c r="H217" s="339" t="s">
        <v>1098</v>
      </c>
      <c r="I217" s="339"/>
      <c r="J217" s="339"/>
      <c r="K217" s="360"/>
    </row>
    <row r="218" s="1" customFormat="1" ht="15" customHeight="1">
      <c r="B218" s="359"/>
      <c r="C218" s="287"/>
      <c r="D218" s="287"/>
      <c r="E218" s="287"/>
      <c r="F218" s="310">
        <v>4</v>
      </c>
      <c r="G218" s="348"/>
      <c r="H218" s="339" t="s">
        <v>1099</v>
      </c>
      <c r="I218" s="339"/>
      <c r="J218" s="339"/>
      <c r="K218" s="360"/>
    </row>
    <row r="219" s="1" customFormat="1" ht="12.75" customHeight="1">
      <c r="B219" s="361"/>
      <c r="C219" s="362"/>
      <c r="D219" s="362"/>
      <c r="E219" s="362"/>
      <c r="F219" s="362"/>
      <c r="G219" s="362"/>
      <c r="H219" s="362"/>
      <c r="I219" s="362"/>
      <c r="J219" s="362"/>
      <c r="K219" s="36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SK</dc:creator>
  <cp:lastModifiedBy>Jan SK</cp:lastModifiedBy>
  <dcterms:created xsi:type="dcterms:W3CDTF">2025-09-18T16:29:50Z</dcterms:created>
  <dcterms:modified xsi:type="dcterms:W3CDTF">2025-09-18T16:29:54Z</dcterms:modified>
</cp:coreProperties>
</file>