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komunikace" sheetId="2" r:id="rId2"/>
    <sheet name="2 - VRN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'1 - komunikace'!$C$124:$K$350</definedName>
    <definedName name="_xlnm.Print_Area" localSheetId="1">'1 - komunikace'!$C$4:$J$76,'1 - komunikace'!$C$112:$J$350</definedName>
    <definedName name="_xlnm.Print_Titles" localSheetId="1">'1 - komunikace'!$124:$124</definedName>
    <definedName name="_xlnm._FilterDatabase" localSheetId="2" hidden="1">'2 - VRN'!$C$123:$K$158</definedName>
    <definedName name="_xlnm.Print_Area" localSheetId="2">'2 - VRN'!$C$4:$J$76,'2 - VRN'!$C$111:$J$158</definedName>
    <definedName name="_xlnm.Print_Titles" localSheetId="2">'2 - VRN'!$123:$123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T151"/>
  <c r="R152"/>
  <c r="R151"/>
  <c r="P152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T129"/>
  <c r="R130"/>
  <c r="R129"/>
  <c r="P130"/>
  <c r="P129"/>
  <c r="BI127"/>
  <c r="BH127"/>
  <c r="BG127"/>
  <c r="BF127"/>
  <c r="T127"/>
  <c r="T126"/>
  <c r="T125"/>
  <c r="R127"/>
  <c r="R126"/>
  <c r="R125"/>
  <c r="P127"/>
  <c r="P126"/>
  <c r="P125"/>
  <c r="J120"/>
  <c r="F118"/>
  <c r="E116"/>
  <c r="J91"/>
  <c r="F89"/>
  <c r="E87"/>
  <c r="J24"/>
  <c r="E24"/>
  <c r="J121"/>
  <c r="J23"/>
  <c r="J18"/>
  <c r="E18"/>
  <c r="F92"/>
  <c r="J17"/>
  <c r="J15"/>
  <c r="E15"/>
  <c r="F120"/>
  <c r="J14"/>
  <c r="J12"/>
  <c r="J118"/>
  <c r="E7"/>
  <c r="E114"/>
  <c i="2" r="J37"/>
  <c r="J36"/>
  <c i="1" r="AY95"/>
  <c i="2" r="J35"/>
  <c i="1" r="AX95"/>
  <c i="2" r="BI348"/>
  <c r="BH348"/>
  <c r="BG348"/>
  <c r="BF348"/>
  <c r="T348"/>
  <c r="R348"/>
  <c r="P348"/>
  <c r="BI345"/>
  <c r="BH345"/>
  <c r="BG345"/>
  <c r="BF345"/>
  <c r="T345"/>
  <c r="R345"/>
  <c r="P345"/>
  <c r="BI341"/>
  <c r="BH341"/>
  <c r="BG341"/>
  <c r="BF341"/>
  <c r="T341"/>
  <c r="R341"/>
  <c r="P341"/>
  <c r="BI339"/>
  <c r="BH339"/>
  <c r="BG339"/>
  <c r="BF339"/>
  <c r="T339"/>
  <c r="R339"/>
  <c r="P339"/>
  <c r="BI336"/>
  <c r="BH336"/>
  <c r="BG336"/>
  <c r="BF336"/>
  <c r="T336"/>
  <c r="T335"/>
  <c r="R336"/>
  <c r="R335"/>
  <c r="P336"/>
  <c r="P335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T307"/>
  <c r="R308"/>
  <c r="R307"/>
  <c r="P308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T198"/>
  <c r="R199"/>
  <c r="R198"/>
  <c r="P199"/>
  <c r="P198"/>
  <c r="BI196"/>
  <c r="BH196"/>
  <c r="BG196"/>
  <c r="BF196"/>
  <c r="T196"/>
  <c r="T195"/>
  <c r="R196"/>
  <c r="R195"/>
  <c r="P196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T127"/>
  <c r="R128"/>
  <c r="R127"/>
  <c r="P128"/>
  <c r="P127"/>
  <c r="J121"/>
  <c r="F119"/>
  <c r="E117"/>
  <c r="J91"/>
  <c r="F89"/>
  <c r="E87"/>
  <c r="J24"/>
  <c r="E24"/>
  <c r="J92"/>
  <c r="J23"/>
  <c r="J18"/>
  <c r="E18"/>
  <c r="F92"/>
  <c r="J17"/>
  <c r="J15"/>
  <c r="E15"/>
  <c r="F121"/>
  <c r="J14"/>
  <c r="J12"/>
  <c r="J89"/>
  <c r="E7"/>
  <c r="E115"/>
  <c i="1" r="L90"/>
  <c r="AM90"/>
  <c r="AM89"/>
  <c r="L89"/>
  <c r="AM87"/>
  <c r="L87"/>
  <c r="L85"/>
  <c r="L84"/>
  <c i="2" r="J345"/>
  <c r="BK336"/>
  <c r="J287"/>
  <c r="J281"/>
  <c r="BK273"/>
  <c r="BK258"/>
  <c r="J243"/>
  <c r="BK228"/>
  <c r="J212"/>
  <c r="J189"/>
  <c r="J168"/>
  <c r="J332"/>
  <c r="BK305"/>
  <c r="J303"/>
  <c r="J299"/>
  <c r="BK293"/>
  <c r="J291"/>
  <c r="BK285"/>
  <c r="J279"/>
  <c r="BK271"/>
  <c r="BK261"/>
  <c r="J247"/>
  <c r="BK234"/>
  <c r="BK220"/>
  <c r="BK192"/>
  <c r="J155"/>
  <c r="J136"/>
  <c r="J326"/>
  <c r="J320"/>
  <c r="BK314"/>
  <c r="BK310"/>
  <c r="BK189"/>
  <c r="BK180"/>
  <c r="BK146"/>
  <c r="BK132"/>
  <c r="BK332"/>
  <c r="J183"/>
  <c r="BK162"/>
  <c i="3" r="J157"/>
  <c r="J140"/>
  <c r="J155"/>
  <c r="J152"/>
  <c i="2" r="J348"/>
  <c r="J341"/>
  <c r="J336"/>
  <c r="BK283"/>
  <c r="J277"/>
  <c r="BK267"/>
  <c r="BK252"/>
  <c r="BK240"/>
  <c r="BK231"/>
  <c r="BK216"/>
  <c r="J199"/>
  <c r="J158"/>
  <c r="J305"/>
  <c r="BK299"/>
  <c r="BK295"/>
  <c r="BK291"/>
  <c r="BK287"/>
  <c r="J275"/>
  <c r="BK264"/>
  <c r="J250"/>
  <c r="J240"/>
  <c r="J228"/>
  <c r="J206"/>
  <c r="BK168"/>
  <c r="BK141"/>
  <c r="J128"/>
  <c r="J323"/>
  <c r="J318"/>
  <c r="J314"/>
  <c r="BK203"/>
  <c r="J186"/>
  <c r="J175"/>
  <c r="J152"/>
  <c r="BK136"/>
  <c r="BK329"/>
  <c r="BK196"/>
  <c r="BK172"/>
  <c r="BK155"/>
  <c i="3" r="BK142"/>
  <c r="F36"/>
  <c r="J149"/>
  <c r="J142"/>
  <c r="BK135"/>
  <c r="BK130"/>
  <c i="2" r="BK341"/>
  <c r="J339"/>
  <c r="BK326"/>
  <c r="J285"/>
  <c r="BK275"/>
  <c r="J264"/>
  <c r="BK250"/>
  <c r="J237"/>
  <c r="BK224"/>
  <c r="BK206"/>
  <c r="BK186"/>
  <c r="BK128"/>
  <c r="J308"/>
  <c r="BK301"/>
  <c r="BK297"/>
  <c r="J295"/>
  <c r="BK289"/>
  <c r="J283"/>
  <c r="BK277"/>
  <c r="J267"/>
  <c r="J252"/>
  <c r="BK237"/>
  <c r="J224"/>
  <c r="J196"/>
  <c r="J170"/>
  <c r="J146"/>
  <c r="J329"/>
  <c r="BK320"/>
  <c r="BK316"/>
  <c r="BK312"/>
  <c r="BK199"/>
  <c r="BK183"/>
  <c r="J162"/>
  <c i="1" r="AS94"/>
  <c i="2" r="BK158"/>
  <c i="3" r="BK152"/>
  <c r="J130"/>
  <c r="BK144"/>
  <c r="BK138"/>
  <c r="BK133"/>
  <c r="BK127"/>
  <c r="BK155"/>
  <c r="J147"/>
  <c r="BK140"/>
  <c r="J133"/>
  <c i="2" r="BK345"/>
  <c r="BK339"/>
  <c r="J310"/>
  <c r="BK279"/>
  <c r="J271"/>
  <c r="J261"/>
  <c r="BK247"/>
  <c r="J234"/>
  <c r="J220"/>
  <c r="J203"/>
  <c r="J180"/>
  <c r="BK308"/>
  <c r="BK303"/>
  <c r="J301"/>
  <c r="J297"/>
  <c r="J293"/>
  <c r="J289"/>
  <c r="BK281"/>
  <c r="J273"/>
  <c r="J258"/>
  <c r="BK243"/>
  <c r="J231"/>
  <c r="J216"/>
  <c r="BK175"/>
  <c r="BK152"/>
  <c r="J132"/>
  <c r="BK323"/>
  <c r="BK318"/>
  <c r="J316"/>
  <c r="J312"/>
  <c r="J192"/>
  <c r="J172"/>
  <c r="J141"/>
  <c r="BK348"/>
  <c r="BK212"/>
  <c r="BK170"/>
  <c i="3" r="BK149"/>
  <c r="J127"/>
  <c r="BK147"/>
  <c r="J135"/>
  <c r="BK157"/>
  <c r="J144"/>
  <c r="J138"/>
  <c i="2" l="1" r="P202"/>
  <c r="P126"/>
  <c r="P125"/>
  <c i="1" r="AU95"/>
  <c i="2" r="BK257"/>
  <c r="J257"/>
  <c r="J102"/>
  <c r="P338"/>
  <c r="T338"/>
  <c i="3" r="BK137"/>
  <c r="J137"/>
  <c r="J101"/>
  <c r="T137"/>
  <c r="T132"/>
  <c r="T124"/>
  <c r="T146"/>
  <c i="2" r="BK202"/>
  <c r="J202"/>
  <c r="J101"/>
  <c r="R257"/>
  <c i="3" r="P137"/>
  <c r="P132"/>
  <c r="P124"/>
  <c i="1" r="AU96"/>
  <c i="3" r="R146"/>
  <c r="R154"/>
  <c i="2" r="T202"/>
  <c r="T126"/>
  <c r="T125"/>
  <c r="T257"/>
  <c r="BK338"/>
  <c r="J338"/>
  <c r="J105"/>
  <c r="R338"/>
  <c i="3" r="BK146"/>
  <c r="J146"/>
  <c r="J102"/>
  <c r="P146"/>
  <c r="BK154"/>
  <c r="J154"/>
  <c r="J104"/>
  <c r="P154"/>
  <c i="2" r="R202"/>
  <c r="R126"/>
  <c r="R125"/>
  <c r="P257"/>
  <c i="3" r="R137"/>
  <c r="R132"/>
  <c r="R124"/>
  <c r="T154"/>
  <c i="2" r="BK198"/>
  <c r="J198"/>
  <c r="J100"/>
  <c r="BK335"/>
  <c r="J335"/>
  <c r="J104"/>
  <c i="3" r="BK129"/>
  <c r="J129"/>
  <c r="J99"/>
  <c i="2" r="BK127"/>
  <c r="J127"/>
  <c r="J98"/>
  <c r="BK195"/>
  <c r="J195"/>
  <c r="J99"/>
  <c r="BK307"/>
  <c r="J307"/>
  <c r="J103"/>
  <c i="3" r="BK126"/>
  <c r="J126"/>
  <c r="J98"/>
  <c r="BK151"/>
  <c r="J151"/>
  <c r="J103"/>
  <c r="E85"/>
  <c r="F91"/>
  <c r="F121"/>
  <c r="BE130"/>
  <c r="BE133"/>
  <c r="BE135"/>
  <c r="BE138"/>
  <c r="J89"/>
  <c r="J92"/>
  <c r="BE142"/>
  <c r="BE149"/>
  <c r="BE155"/>
  <c r="BE127"/>
  <c r="BE140"/>
  <c r="BE144"/>
  <c r="BE147"/>
  <c r="BE152"/>
  <c r="BE157"/>
  <c i="1" r="BC96"/>
  <c i="2" r="J119"/>
  <c r="J122"/>
  <c r="BE128"/>
  <c r="BE136"/>
  <c r="BE146"/>
  <c r="BE175"/>
  <c r="BE186"/>
  <c r="BE189"/>
  <c r="BE203"/>
  <c r="BE305"/>
  <c r="BE329"/>
  <c r="BE348"/>
  <c r="E85"/>
  <c r="F122"/>
  <c r="BE152"/>
  <c r="BE155"/>
  <c r="BE180"/>
  <c r="BE196"/>
  <c r="BE206"/>
  <c r="BE308"/>
  <c r="BE312"/>
  <c r="BE314"/>
  <c r="BE316"/>
  <c r="BE318"/>
  <c r="BE320"/>
  <c r="BE323"/>
  <c r="BE172"/>
  <c r="BE183"/>
  <c r="BE199"/>
  <c r="BE220"/>
  <c r="BE231"/>
  <c r="BE240"/>
  <c r="BE258"/>
  <c r="BE261"/>
  <c r="BE267"/>
  <c r="BE271"/>
  <c r="BE279"/>
  <c r="BE281"/>
  <c r="BE283"/>
  <c r="BE285"/>
  <c r="BE287"/>
  <c r="BE289"/>
  <c r="BE291"/>
  <c r="BE293"/>
  <c r="BE295"/>
  <c r="BE297"/>
  <c r="BE299"/>
  <c r="BE301"/>
  <c r="BE303"/>
  <c r="BE332"/>
  <c r="F91"/>
  <c r="BE132"/>
  <c r="BE141"/>
  <c r="BE158"/>
  <c r="BE162"/>
  <c r="BE168"/>
  <c r="BE170"/>
  <c r="BE192"/>
  <c r="BE212"/>
  <c r="BE216"/>
  <c r="BE224"/>
  <c r="BE228"/>
  <c r="BE234"/>
  <c r="BE237"/>
  <c r="BE243"/>
  <c r="BE247"/>
  <c r="BE250"/>
  <c r="BE252"/>
  <c r="BE264"/>
  <c r="BE273"/>
  <c r="BE275"/>
  <c r="BE277"/>
  <c r="BE310"/>
  <c r="BE326"/>
  <c r="BE336"/>
  <c r="BE339"/>
  <c r="BE341"/>
  <c r="BE345"/>
  <c r="F34"/>
  <c i="1" r="BA95"/>
  <c i="2" r="J34"/>
  <c i="1" r="AW95"/>
  <c i="3" r="F37"/>
  <c i="1" r="BD96"/>
  <c i="2" r="F35"/>
  <c i="1" r="BB95"/>
  <c i="3" r="F34"/>
  <c i="1" r="BA96"/>
  <c i="2" r="F37"/>
  <c i="1" r="BD95"/>
  <c i="3" r="J34"/>
  <c i="1" r="AW96"/>
  <c i="2" r="F36"/>
  <c i="1" r="BC95"/>
  <c r="BC94"/>
  <c r="W32"/>
  <c i="3" r="F35"/>
  <c i="1" r="BB96"/>
  <c i="3" l="1" r="BK132"/>
  <c r="J132"/>
  <c r="J100"/>
  <c i="2" r="BK126"/>
  <c r="J126"/>
  <c r="J97"/>
  <c i="3" r="BK125"/>
  <c r="BK124"/>
  <c r="J124"/>
  <c r="J96"/>
  <c i="1" r="AU94"/>
  <c i="2" r="F33"/>
  <c i="1" r="AZ95"/>
  <c i="2" r="J33"/>
  <c i="1" r="AV95"/>
  <c r="AT95"/>
  <c r="BD94"/>
  <c r="W33"/>
  <c r="BB94"/>
  <c r="AX94"/>
  <c r="BA94"/>
  <c r="W30"/>
  <c r="AY94"/>
  <c i="3" r="J33"/>
  <c i="1" r="AV96"/>
  <c r="AT96"/>
  <c i="3" r="F33"/>
  <c i="1" r="AZ96"/>
  <c i="3" l="1" r="J125"/>
  <c r="J97"/>
  <c i="2" r="BK125"/>
  <c r="J125"/>
  <c r="J96"/>
  <c i="3" r="J30"/>
  <c i="1" r="AG96"/>
  <c r="AZ94"/>
  <c r="W29"/>
  <c r="W31"/>
  <c r="AW94"/>
  <c r="AK30"/>
  <c i="3" l="1" r="J39"/>
  <c i="1" r="AN96"/>
  <c i="2" r="J30"/>
  <c i="1" r="AG95"/>
  <c r="AG94"/>
  <c r="AK26"/>
  <c r="AV94"/>
  <c r="AK29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<sst xmlns="http://schemas.openxmlformats.org/spreadsheetml/2006/main">
  <si>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</si>
  <si>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</si>
  <si>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</si>
  <si>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</si>
  <si>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{3295f08c-735c-4e98-8c17-77f69ea17e83}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</si>
  <si>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</si>
  <si>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</si>
  <si>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</si>
  <si>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</si>
  <si>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</si>
  <si>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</si>
  <si>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</si>
  <si>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</si>
  <si>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</si>
  <si>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298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</si>
  <si>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</si>
  <si>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</si>
  <si>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Dobříš Truhlářská</t>
  </si>
  <si>
    <t>KSO:</t>
  </si>
  <si>
    <t>CC-CZ:</t>
  </si>
  <si>
    <t>Místo:</t>
  </si>
  <si>
    <t>Dobříš</t>
  </si>
  <si>
    <t>Datum:</t>
  </si>
  <si>
    <t>9. 5. 2025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</si>
  <si>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</si>
  <si>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</si>
  <si>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</si>
  <si>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</si>
  <si>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</si>
  <si>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</si>
  <si>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</si>
  <si>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Jan Dudík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</si>
  <si>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</si>
  <si>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</si>
  <si>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</si>
  <si>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</si>
  <si>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</si>
  <si>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</si>
  <si>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</si>
  <si>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</si>
  <si>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</si>
  <si>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</si>
  <si>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</si>
  <si>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</si>
  <si>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</si>
  <si>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</si>
  <si>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</si>
  <si>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</si>
  <si>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</si>
  <si>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</si>
  <si>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</si>
  <si>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</si>
  <si>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</si>
  <si>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</si>
  <si>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</si>
  <si>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</si>
  <si>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</si>
  <si>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</si>
  <si>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</si>
  <si>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</si>
  <si>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</si>
  <si>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</si>
  <si>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</si>
  <si>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</si>
  <si>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</si>
  <si>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</si>
  <si>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</si>
  <si>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</si>
  <si>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</si>
  <si>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</si>
  <si>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</si>
  <si>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</si>
  <si>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</si>
  <si>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</si>
  <si>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</si>
  <si>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</si>
  <si>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</si>
  <si>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</si>
  <si>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</si>
  <si>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</si>
  <si>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</si>
  <si>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komunikace</t>
  </si>
  <si>
    <t>STA</t>
  </si>
  <si>
    <t>{624c2320-d0bd-44f2-837a-45c21bcbaddb}</t>
  </si>
  <si>
    <t>2</t>
  </si>
  <si>
    <t>VRN</t>
  </si>
  <si>
    <t>{b3df14cb-8d33-4f84-aef2-21b2058bb857}</t>
  </si>
  <si>
    <t>KRYCÍ LIST SOUPISU PRACÍ</t>
  </si>
  <si>
    <t>Objekt:</t>
  </si>
  <si>
    <t>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</si>
  <si>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</si>
  <si>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</si>
  <si>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</si>
  <si>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</si>
  <si>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</si>
  <si>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</si>
  <si>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</si>
  <si>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D3 - 2-zakládání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</si>
  <si>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</si>
  <si>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</si>
  <si>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</si>
  <si>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práce, bourání</t>
  </si>
  <si>
    <t xml:space="preserve">      99 - Přesun hmot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</si>
  <si>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</si>
  <si>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</si>
  <si>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</si>
  <si>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</si>
  <si>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</si>
  <si>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</si>
  <si>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</si>
  <si>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</si>
  <si>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</si>
  <si>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</si>
  <si>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</si>
  <si>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</si>
  <si>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</si>
  <si>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</si>
  <si>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</si>
  <si>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</si>
  <si>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</si>
  <si>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</si>
  <si>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</si>
  <si>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</si>
  <si>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</si>
  <si>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</si>
  <si>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4</t>
  </si>
  <si>
    <t>-2090601957</t>
  </si>
  <si>
    <t>PP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</si>
  <si>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</si>
  <si>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VV</t>
  </si>
  <si>
    <t>"okapový chodníček"(7,3+6,0+8,3)</t>
  </si>
  <si>
    <t>"u sklepního okna"3*3*2</t>
  </si>
  <si>
    <t>113107321</t>
  </si>
  <si>
    <t>Odstranění podkladu z kameniva drceného tl do 100 mm strojně pl do 50 m2</t>
  </si>
  <si>
    <t>1032118314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</si>
  <si>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</si>
  <si>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3</t>
  </si>
  <si>
    <t>113107223</t>
  </si>
  <si>
    <t>Odstranění podkladu z kameniva drceného tl přes 200 do 300 mm strojně pl přes 200 m2</t>
  </si>
  <si>
    <t>2080534245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</si>
  <si>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</si>
  <si>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"levá"(349,1+40,6+25+26,5+14,9+18,1+26+1,6+23+5,9+23,2+11,7)</t>
  </si>
  <si>
    <t>"pravá"(21+23,4+33,1+16,6)</t>
  </si>
  <si>
    <t>"pro kanal.přípojku"5,2*1,2</t>
  </si>
  <si>
    <t>113107241</t>
  </si>
  <si>
    <t>Odstranění podkladu živičného tl 50 mm strojně pl přes 200 m2</t>
  </si>
  <si>
    <t>-533480989</t>
  </si>
  <si>
    <t>Odstranění podkladů nebo krytů strojně plochy jednotlivě přes 200 m2 s přemístěním hmot na skládku na vzdálenost do 20 m nebo s naložením na dopravní prostředek živičných, o tl. vrstvy do 50 mm</t>
  </si>
  <si>
    <t>"50% 10cm, 50% 5cm odhadovaná tloušťka asf."</t>
  </si>
  <si>
    <t>"levá"(349,1+40,6+25+26,5+14,9+18,1+26+1,6+23+5,9+23,2+11,7)*0,5</t>
  </si>
  <si>
    <t>"pravá"(21+23,4+33,1+16,6)*0,5</t>
  </si>
  <si>
    <t>5</t>
  </si>
  <si>
    <t>113107242</t>
  </si>
  <si>
    <t>Odstranění podkladu živičného tl přes 50 do 100 mm strojně pl přes 200 m2</t>
  </si>
  <si>
    <t>2057701235</t>
  </si>
  <si>
    <t>Odstranění podkladů nebo krytů strojně plochy jednotlivě přes 200 m2 s přemístěním hmot na skládku na vzdálenost do 20 m nebo s naložením na dopravní prostředek živičných, o tl. vrstvy přes 50 do 100 mm</t>
  </si>
  <si>
    <t>6</t>
  </si>
  <si>
    <t>113202111</t>
  </si>
  <si>
    <t>Vytrhání obrub krajníků obrubníků stojatých</t>
  </si>
  <si>
    <t>m</t>
  </si>
  <si>
    <t>1704505747</t>
  </si>
  <si>
    <t>Vytrhání obrub s vybouráním lože, s přemístěním hmot na skládku na vzdálenost do 3 m nebo s naložením na dopravní prostředek z krajníků nebo obrubníků stojatých</t>
  </si>
  <si>
    <t>25,8+17,7+16,6+16,3+14,6+20,5</t>
  </si>
  <si>
    <t>7</t>
  </si>
  <si>
    <t>122351103</t>
  </si>
  <si>
    <t>Odkopávky a prokopávky nezapažené v hornině třídy těžitelnosti II skupiny 4 objem do 100 m3 strojně</t>
  </si>
  <si>
    <t>m3</t>
  </si>
  <si>
    <t>904817704</t>
  </si>
  <si>
    <t>Odkopávky a prokopávky nezapažené strojně v hornině třídy těžitelnosti II skupiny 4 přes 50 do 100 m3</t>
  </si>
  <si>
    <t>"rušené trávníky"(34,6+13,1)*0,35</t>
  </si>
  <si>
    <t>8</t>
  </si>
  <si>
    <t>132351103</t>
  </si>
  <si>
    <t>Hloubení rýh nezapažených š do 800 mm v hornině třídy těžitelnosti II skupiny 4 objem do 100 m3 strojně</t>
  </si>
  <si>
    <t>274813275</t>
  </si>
  <si>
    <t>Hloubení nezapažených rýh šířky do 800 mm strojně s urovnáním dna do předepsaného profilu a spádu v hornině třídy těžitelnosti II skupiny 4 přes 50 do 100 m3</t>
  </si>
  <si>
    <t>"pro přípojky uliční vpusti"(6,3+2,7+31,2)*1,5*0,8</t>
  </si>
  <si>
    <t>"pro drenáž"76*0,4*0,4</t>
  </si>
  <si>
    <t>9</t>
  </si>
  <si>
    <t>162751137</t>
  </si>
  <si>
    <t>Vodorovné přemístění přes 9 000 do 10000 m výkopku/sypaniny z horniny třídy těžitelnosti II skupiny 4 a 5</t>
  </si>
  <si>
    <t>1519563916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</si>
  <si>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</si>
  <si>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"zásyp odpočet"28,944*-1</t>
  </si>
  <si>
    <t>10</t>
  </si>
  <si>
    <t>167151102</t>
  </si>
  <si>
    <t>Nakládání výkopku z hornin třídy těžitelnosti II skupiny 4 a 5 do 100 m3</t>
  </si>
  <si>
    <t>488182567</t>
  </si>
  <si>
    <t>Nakládání, skládání a překládání neulehlého výkopku nebo sypaniny strojně nakládání, množství do 100 m3, z horniny třídy těžitelnosti II, skupiny 4 a 5</t>
  </si>
  <si>
    <t>11</t>
  </si>
  <si>
    <t>171251201</t>
  </si>
  <si>
    <t>Uložení sypaniny na skládky nebo meziskládky</t>
  </si>
  <si>
    <t>-179760708</t>
  </si>
  <si>
    <t>Uložení sypaniny na skládky nebo meziskládky bez hutnění s upravením uložené sypaniny do předepsaného tvaru</t>
  </si>
  <si>
    <t>997221873</t>
  </si>
  <si>
    <t>Poplatek za uložení na recyklační skládce (skládkovné) stavebního odpadu zeminy a kamení zatříděného do Katalogu odpadů pod kódem 17 05 04</t>
  </si>
  <si>
    <t>t</t>
  </si>
  <si>
    <t>-1877556026</t>
  </si>
  <si>
    <t>Poplatek za uložení stavebního odpadu na recyklační skládce (skládkovné) zeminy a kamení zatříděného do Katalogu odpadů pod kódem 17 05 04</t>
  </si>
  <si>
    <t>48,151*1,7</t>
  </si>
  <si>
    <t>13</t>
  </si>
  <si>
    <t>174151101</t>
  </si>
  <si>
    <t>Zásyp jam, šachet rýh nebo kolem objektů sypaninou se zhutněním</t>
  </si>
  <si>
    <t>515524193</t>
  </si>
  <si>
    <t>Zásyp sypaninou z jakékoliv horniny strojně s uložením výkopku ve vrstvách se zhutněním jam, šachet, rýh nebo kolem objektů v těchto vykopávkách</t>
  </si>
  <si>
    <t>"odpočet obsyp"(6,3+2,7+31,2)*(0,2+0,3)*0,8*-1</t>
  </si>
  <si>
    <t>"odpočet lože"(6,3+2,7+31,2)*0,1*0,8*-1</t>
  </si>
  <si>
    <t>14</t>
  </si>
  <si>
    <t>175151101</t>
  </si>
  <si>
    <t>Obsypání potrubí strojně sypaninou bez prohození, uloženou do 3 m</t>
  </si>
  <si>
    <t>-1843010666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</si>
  <si>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</si>
  <si>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"pro přípojky uliční vpusti"(6,3+2,7+31,2)*(0,2+0,3)*0,8</t>
  </si>
  <si>
    <t>15</t>
  </si>
  <si>
    <t>M</t>
  </si>
  <si>
    <t>58341341</t>
  </si>
  <si>
    <t>kamenivo drcené drobné frakce 0/4</t>
  </si>
  <si>
    <t>-106896861</t>
  </si>
  <si>
    <t>"pro přípojky uliční vpusti"(6,3+2,7+31,2)*(0,2+0,3)*0,8*1,9</t>
  </si>
  <si>
    <t>16</t>
  </si>
  <si>
    <t>181311103.1</t>
  </si>
  <si>
    <t>Rozprostření a urovnání ornice v rovině nebo ve svahu sklonu do 1:5 ručně při souvislé ploše, tl. vrstvy do 200 mm, včetně dodání ornice</t>
  </si>
  <si>
    <t>-1789356109</t>
  </si>
  <si>
    <t>"nová zeleň"8,4+23,0</t>
  </si>
  <si>
    <t>17</t>
  </si>
  <si>
    <t>181411141</t>
  </si>
  <si>
    <t>Založení parterového trávníku výsevem pl do 1000 m2 v rovině a ve svahu do 1:5</t>
  </si>
  <si>
    <t>-1349590055</t>
  </si>
  <si>
    <t>Založení trávníku na půdě předem připravené plochy do 1000 m2 výsevem včetně utažení parterového v rovině nebo na svahu do 1:5</t>
  </si>
  <si>
    <t>18</t>
  </si>
  <si>
    <t>00572472</t>
  </si>
  <si>
    <t>osivo směs travní krajinná-rovinná</t>
  </si>
  <si>
    <t>kg</t>
  </si>
  <si>
    <t>1903732281</t>
  </si>
  <si>
    <t>31,4*0,015</t>
  </si>
  <si>
    <t>D3</t>
  </si>
  <si>
    <t>2-zakládání</t>
  </si>
  <si>
    <t>19</t>
  </si>
  <si>
    <t>212752101</t>
  </si>
  <si>
    <t>Trativod z drenážních trubek korugovaných PE-HD SN 4 perforace 360° včetně lože otevřený výkop DN 100 pro liniové stavby</t>
  </si>
  <si>
    <t>-1021714740</t>
  </si>
  <si>
    <t>Trativody z drenážních trubek pro liniové stavby a komunikace se zřízením štěrkového lože pod trubky a s jejich obsypem v otevřeném výkopu trubka korugovaná sendvičová PE-HD SN 4 celoperforovaná 360° DN 100</t>
  </si>
  <si>
    <t>Vodorovné konstrukce</t>
  </si>
  <si>
    <t>20</t>
  </si>
  <si>
    <t>451572111</t>
  </si>
  <si>
    <t>Lože pod potrubí otevřený výkop z kameniva drobného těženého</t>
  </si>
  <si>
    <t>552685261</t>
  </si>
  <si>
    <t>Lože pod potrubí, stoky a drobné objekty v otevřeném výkopu z kameniva drobného těženého 0 až 4 mm</t>
  </si>
  <si>
    <t>"pro přípojky uliční vpusti"(6,3+2,7+31,2)*0,8*0,1</t>
  </si>
  <si>
    <t>Komunikace</t>
  </si>
  <si>
    <t>564831011</t>
  </si>
  <si>
    <t>Podklad ze štěrkodrtě ŠD plochy do 100 m2 tl 100 mm</t>
  </si>
  <si>
    <t>-1846461532</t>
  </si>
  <si>
    <t>Podklad ze štěrkodrti ŠD s rozprostřením a zhutněním plochy jednotlivě do 100 m2, po zhutnění tl. 100 mm</t>
  </si>
  <si>
    <t>"okapový chodník"7,3+6+8,3+3,5+1,6+5,9+7,9</t>
  </si>
  <si>
    <t>22</t>
  </si>
  <si>
    <t>564871111</t>
  </si>
  <si>
    <t>Podklad ze štěrkodrtě ŠD plochy přes 100 m2 tl 250 mm</t>
  </si>
  <si>
    <t>-1883465110</t>
  </si>
  <si>
    <t>Podklad ze štěrkodrti ŠD s rozprostřením a zhutněním plochy přes 100 m2, po zhutnění tl. 250 mm</t>
  </si>
  <si>
    <t>"přípojka kanalizace Hálkova"5,2*1,2</t>
  </si>
  <si>
    <t>"asfalt"349,1</t>
  </si>
  <si>
    <t>"vjezdy"18,1+14,9+26,5+40,6+26,0+11,7+21,1+33,1</t>
  </si>
  <si>
    <t>"parkoviště"13,7+23,2+23,0+23,4+16,6</t>
  </si>
  <si>
    <t>23</t>
  </si>
  <si>
    <t>565145111</t>
  </si>
  <si>
    <t>Asfaltový beton vrstva podkladní ACP 16 (obalované kamenivo OKS) tl 60 mm š do 3 m</t>
  </si>
  <si>
    <t>2094531872</t>
  </si>
  <si>
    <t>Asfaltový beton vrstva podkladní ACP 16 (obalované kamenivo střednězrnné - OKS) s rozprostřením a zhutněním v pruhu šířky přes 1,5 do 3 m, po zhutnění tl. 60 mm</t>
  </si>
  <si>
    <t>24</t>
  </si>
  <si>
    <t>573111111</t>
  </si>
  <si>
    <t>Postřik živičný infiltrační s posypem z asfaltu množství 0,60 kg/m2</t>
  </si>
  <si>
    <t>755184715</t>
  </si>
  <si>
    <t>Postřik infiltrační PI z asfaltu silničního s posypem kamenivem, v množství 0,60 kg/m2</t>
  </si>
  <si>
    <t>25</t>
  </si>
  <si>
    <t>573231106</t>
  </si>
  <si>
    <t>Postřik živičný spojovací ze silniční emulze v množství 0,30 kg/m2</t>
  </si>
  <si>
    <t>169595147</t>
  </si>
  <si>
    <t>Postřik spojovací PS bez posypu kamenivem ze silniční emulze, v množství 0,30 kg/m2</t>
  </si>
  <si>
    <t>26</t>
  </si>
  <si>
    <t>577134111</t>
  </si>
  <si>
    <t>Asfaltový beton vrstva obrusná ACO 11+ (ABS) tř. I tl 40 mm š do 3 m z nemodifikovaného asfaltu</t>
  </si>
  <si>
    <t>967058868</t>
  </si>
  <si>
    <t>Asfaltový beton vrstva obrusná ACO 11 (ABS) s rozprostřením a se zhutněním z nemodifikovaného asfaltu v pruhu šířky do 3 m tř. I (ACO 11+), po zhutnění tl. 40 mm</t>
  </si>
  <si>
    <t>27</t>
  </si>
  <si>
    <t>596212211</t>
  </si>
  <si>
    <t>Kladení zámkové dlažby pozemních komunikací ručně tl 80 mm skupiny A pl přes 50 do 100 m2</t>
  </si>
  <si>
    <t>-433055357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</si>
  <si>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</si>
  <si>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28</t>
  </si>
  <si>
    <t>592452820a</t>
  </si>
  <si>
    <t>dlažba betonová širokospárová tl.80mm přírodní</t>
  </si>
  <si>
    <t>-41653654</t>
  </si>
  <si>
    <t>dlažba betonová, širokospárová tl. 80mm, přírodní</t>
  </si>
  <si>
    <t>"parkoviště"(13,7+23,2+23,0+23,4+16,6)*1,015</t>
  </si>
  <si>
    <t>29</t>
  </si>
  <si>
    <t>596212212</t>
  </si>
  <si>
    <t>Kladení zámkové dlažby pozemních komunikací ručně tl 80 mm skupiny A pl přes 100 do 300 m2</t>
  </si>
  <si>
    <t>-470174003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</si>
  <si>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</si>
  <si>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30</t>
  </si>
  <si>
    <t>59245005</t>
  </si>
  <si>
    <t>dlažba skladebná betonová 200x100mm tl 80mm barevná</t>
  </si>
  <si>
    <t>-858060404</t>
  </si>
  <si>
    <t>"vjezdy"(18,1+14,9+26,5+40,6+26,0+11,7+21,1+33,1)*1,015</t>
  </si>
  <si>
    <t>31</t>
  </si>
  <si>
    <t>596811311</t>
  </si>
  <si>
    <t>Kladení velkoformátové betonové dlažby tl do 100 mm velikosti do 0,5 m2 pl do 300 m2</t>
  </si>
  <si>
    <t>-781851887</t>
  </si>
  <si>
    <t>Kladení velkoformátové dlažby pozemních komunikací a komunikací pro pěší s ložem z kameniva tl. 40 mm, s vyplněním spár, s hutněním, vibrováním a se smetením přebytečného materiálu tl. do 100 mm, velikosti dlaždic do 0,5 m2, pro plochy do 300 m2</t>
  </si>
  <si>
    <t>32</t>
  </si>
  <si>
    <t>59246096.1</t>
  </si>
  <si>
    <t>dlažba velkoformátová betonová plochy do 0,5m2 tl 80mm 500x500mm</t>
  </si>
  <si>
    <t>1336864870</t>
  </si>
  <si>
    <t>"okapový chodník"(7,3+6+8,3+3,5+1,6+5,9+7,9)*1,015</t>
  </si>
  <si>
    <t>41,108*1,03 'Přepočtené koeficientem množství</t>
  </si>
  <si>
    <t>33</t>
  </si>
  <si>
    <t>599142111</t>
  </si>
  <si>
    <t>Úprava zálivky dilatačních nebo pracovních spár v cementobetonovém krytu hl do 40 mm š přes 20 do 40 mm</t>
  </si>
  <si>
    <t>-1722244152</t>
  </si>
  <si>
    <t>Úprava zálivky dilatačních nebo pracovních spár v cementobetonovém krytu, hloubky do 40 mm, šířky přes 20 do 40 mm</t>
  </si>
  <si>
    <t>Součet</t>
  </si>
  <si>
    <t>34</t>
  </si>
  <si>
    <t>919731122</t>
  </si>
  <si>
    <t>Zarovnání styčné plochy podkladu nebo krytu živičného tl přes 50 do 100 mm</t>
  </si>
  <si>
    <t>-1840149908</t>
  </si>
  <si>
    <t>35</t>
  </si>
  <si>
    <t>919735112</t>
  </si>
  <si>
    <t>Řezání stávajícího živičného krytu hl přes 50 do 100 mm</t>
  </si>
  <si>
    <t>1199669455</t>
  </si>
  <si>
    <t>Řezání stávajícího živičného krytu nebo podkladu hloubky přes 50 do 100 mm</t>
  </si>
  <si>
    <t>"napojení na ul. Hálkovu"4,5</t>
  </si>
  <si>
    <t>"výkop pro přípojku kanal."5,2*2+1,2</t>
  </si>
  <si>
    <t>Trubní vedení</t>
  </si>
  <si>
    <t>36</t>
  </si>
  <si>
    <t>871313121</t>
  </si>
  <si>
    <t>Montáž kanalizačního potrubí hladkého plnostěnného SN 8 z PVC-U DN 160</t>
  </si>
  <si>
    <t>299266355</t>
  </si>
  <si>
    <t>Montáž kanalizačního potrubí z tvrdého PVC-U hladkého plnostěnného tuhost SN 8 DN 160</t>
  </si>
  <si>
    <t>6,3+2,7</t>
  </si>
  <si>
    <t>37</t>
  </si>
  <si>
    <t>28611164</t>
  </si>
  <si>
    <t>trubka kanalizační PVC-U plnostěnná jednovrstvá DN 160x1000mm SN8</t>
  </si>
  <si>
    <t>-1319837934</t>
  </si>
  <si>
    <t>9*1,015</t>
  </si>
  <si>
    <t>38</t>
  </si>
  <si>
    <t>871353121</t>
  </si>
  <si>
    <t>Montáž kanalizačního potrubí hladkého plnostěnného SN 8 z PVC-U DN 200</t>
  </si>
  <si>
    <t>-696029116</t>
  </si>
  <si>
    <t>Montáž kanalizačního potrubí z tvrdého PVC-U hladkého plnostěnného tuhost SN 8 DN 200</t>
  </si>
  <si>
    <t>31,2</t>
  </si>
  <si>
    <t>39</t>
  </si>
  <si>
    <t>28611167</t>
  </si>
  <si>
    <t>trubka kanalizační PVC-U plnostěnná jednovrstvá DN 200x1000mm SN8</t>
  </si>
  <si>
    <t>1832824411</t>
  </si>
  <si>
    <t>31,2*1,015</t>
  </si>
  <si>
    <t>31,668*1,03 'Přepočtené koeficientem množství</t>
  </si>
  <si>
    <t>40</t>
  </si>
  <si>
    <t>877315211</t>
  </si>
  <si>
    <t>Montáž kolen na kanalizačním potrubí z PP nebo tvrdého PVC trub hladkých plnostěnných DN 150</t>
  </si>
  <si>
    <t>kus</t>
  </si>
  <si>
    <t>-1197667401</t>
  </si>
  <si>
    <t>Montáž tvarovek na kanalizačním plastovém potrubí z PP nebo PVC-U hladkého plnostěnného kolen, víček nebo hrdlových uzávěrů DN 150</t>
  </si>
  <si>
    <t>41</t>
  </si>
  <si>
    <t>28611361</t>
  </si>
  <si>
    <t>koleno kanalizační PVC KG 160x45°</t>
  </si>
  <si>
    <t>2050948806</t>
  </si>
  <si>
    <t>42</t>
  </si>
  <si>
    <t>877350320</t>
  </si>
  <si>
    <t>Montáž odboček na kanalizačním potrubí z PP nebo tvrdého PVC-U trub hladkých plnostěnných DN 200</t>
  </si>
  <si>
    <t>-1242808917</t>
  </si>
  <si>
    <t>Montáž tvarovek na kanalizačním plastovém potrubí z PP nebo PVC-U hladkého plnostěnného odboček DN 200</t>
  </si>
  <si>
    <t>43</t>
  </si>
  <si>
    <t>28617207</t>
  </si>
  <si>
    <t>odbočka kanalizační PP třívrstvá SN16 45° DN 200/150</t>
  </si>
  <si>
    <t>980754660</t>
  </si>
  <si>
    <t>44</t>
  </si>
  <si>
    <t>877350330</t>
  </si>
  <si>
    <t>Montáž spojek na kanalizačním potrubí z PP nebo tvrdého PVC-U trub hladkých plnostěnných DN 200</t>
  </si>
  <si>
    <t>-1372856129</t>
  </si>
  <si>
    <t>Montáž tvarovek na kanalizačním plastovém potrubí z PP nebo PVC-U hladkého plnostěnného spojek nebo redukcí DN 200</t>
  </si>
  <si>
    <t>45</t>
  </si>
  <si>
    <t>PPL.KGR200150</t>
  </si>
  <si>
    <t>KG Pipelife redukce DN200x150 tvarovka pro hladké PVC potrubí</t>
  </si>
  <si>
    <t>-1010023340</t>
  </si>
  <si>
    <t>46</t>
  </si>
  <si>
    <t>895941342</t>
  </si>
  <si>
    <t>Osazení vpusti uliční DN 500 z betonových dílců dno nízké s kalištěm</t>
  </si>
  <si>
    <t>1492117313</t>
  </si>
  <si>
    <t>Osazení vpusti uliční z betonových dílců DN 500 dno nízké s kalištěm</t>
  </si>
  <si>
    <t>47</t>
  </si>
  <si>
    <t>BET.ZBKTBV2A4530D</t>
  </si>
  <si>
    <t>ULIČNÍ VPUSŤ(DNO) TBV-Q 2a/450/300 dno s kalovou prohlubní</t>
  </si>
  <si>
    <t>-706639656</t>
  </si>
  <si>
    <t>48</t>
  </si>
  <si>
    <t>895941351</t>
  </si>
  <si>
    <t>Osazení vpusti uliční DN 500 z betonových dílců skruž horní pro čtvercovou vtokovou mříž</t>
  </si>
  <si>
    <t>-1990152801</t>
  </si>
  <si>
    <t>Osazení vpusti uliční z betonových dílců DN 500 skruž horní pro čtvercovou vtokovou mříž</t>
  </si>
  <si>
    <t>49</t>
  </si>
  <si>
    <t>BET.ZBKTBV10A396</t>
  </si>
  <si>
    <t>ULIČNÍ VPUSŤ(PRSTENEC) TBV-Q 10a/627/390/60</t>
  </si>
  <si>
    <t>-1632276427</t>
  </si>
  <si>
    <t>50</t>
  </si>
  <si>
    <t>895941361</t>
  </si>
  <si>
    <t>Osazení vpusti uliční DN 500 z betonových dílců skruž středová 290 mm</t>
  </si>
  <si>
    <t>-754470384</t>
  </si>
  <si>
    <t>Osazení vpusti uliční z betonových dílců DN 500 skruž středová 290 mm</t>
  </si>
  <si>
    <t>51</t>
  </si>
  <si>
    <t>BET.ZBKTBV6A4529</t>
  </si>
  <si>
    <t>ULIČNÍ VPUSŤ(SKRUŽ) TBV-Q 6a/450/295 skruž střední</t>
  </si>
  <si>
    <t>-390688518</t>
  </si>
  <si>
    <t>52</t>
  </si>
  <si>
    <t>895941366</t>
  </si>
  <si>
    <t>Osazení vpusti uliční DN 500 z betonových dílců skruž průběžná s výtokem</t>
  </si>
  <si>
    <t>634084272</t>
  </si>
  <si>
    <t>Osazení vpusti uliční z betonových dílců DN 500 skruž průběžná s výtokem</t>
  </si>
  <si>
    <t>53</t>
  </si>
  <si>
    <t>BET.ZBKTBV3A453515VV</t>
  </si>
  <si>
    <t>ULIČNÍ VPUSŤ(SKRUŽ) TBV-Q 3aPVC/450/350 skr. s v.DN150 PVC</t>
  </si>
  <si>
    <t>1042647834</t>
  </si>
  <si>
    <t>54</t>
  </si>
  <si>
    <t>899204112</t>
  </si>
  <si>
    <t>Osazení mříží litinových včetně rámů a košů na bahno pro třídu zatížení D400, E600</t>
  </si>
  <si>
    <t>-965647335</t>
  </si>
  <si>
    <t>55</t>
  </si>
  <si>
    <t>59224481</t>
  </si>
  <si>
    <t>mříž vtoková s rámem pro uliční vpusť 500x500, zatížení 40 tun</t>
  </si>
  <si>
    <t>-2102204725</t>
  </si>
  <si>
    <t>56</t>
  </si>
  <si>
    <t>55241000</t>
  </si>
  <si>
    <t>koš kalový pod kruhovou mříž - lehký</t>
  </si>
  <si>
    <t>-1813602803</t>
  </si>
  <si>
    <t>57</t>
  </si>
  <si>
    <t>R 17</t>
  </si>
  <si>
    <t>napojení potrubí do stávajícího potrubí sedl. tvarovkou</t>
  </si>
  <si>
    <t>-996978817</t>
  </si>
  <si>
    <t>napojení potrubí do stávajícího sedlovou tvarovkou</t>
  </si>
  <si>
    <t>Ostatní konstrukce a práce, bourání</t>
  </si>
  <si>
    <t>58</t>
  </si>
  <si>
    <t>914111111</t>
  </si>
  <si>
    <t>Montáž svislé dopravní značky do velikosti 1 m2 objímkami na sloupek nebo konzolu</t>
  </si>
  <si>
    <t>-619904363</t>
  </si>
  <si>
    <t>Montáž svislé dopravní značky základní velikosti do 1 m2 objímkami na sloupky nebo konzoly</t>
  </si>
  <si>
    <t>59</t>
  </si>
  <si>
    <t>40445621</t>
  </si>
  <si>
    <t>informativní značky provozní IP1-IP3, IP4b-IP7, IP10a, b 500x500mm</t>
  </si>
  <si>
    <t>1658606566</t>
  </si>
  <si>
    <t>60</t>
  </si>
  <si>
    <t>914511111</t>
  </si>
  <si>
    <t>Montáž sloupku dopravních značek délky do 3,5 m s betonovým základem</t>
  </si>
  <si>
    <t>-1564173223</t>
  </si>
  <si>
    <t>Montáž sloupku dopravních značek délky do 3,5 m do betonového základu</t>
  </si>
  <si>
    <t>61</t>
  </si>
  <si>
    <t>40445230</t>
  </si>
  <si>
    <t>sloupek pro dopravní značku Zn D 70mm v 3,5m</t>
  </si>
  <si>
    <t>1374986503</t>
  </si>
  <si>
    <t>62</t>
  </si>
  <si>
    <t>40445257</t>
  </si>
  <si>
    <t>svorka upínací na sloupek D 70mm</t>
  </si>
  <si>
    <t>832103164</t>
  </si>
  <si>
    <t>63</t>
  </si>
  <si>
    <t>40445254</t>
  </si>
  <si>
    <t>víčko plastové na sloupek D 70mm</t>
  </si>
  <si>
    <t>-565562562</t>
  </si>
  <si>
    <t>64</t>
  </si>
  <si>
    <t>916131213</t>
  </si>
  <si>
    <t>Osazení silničního obrubníku betonového stojatého s boční opěrou do lože z betonu prostého</t>
  </si>
  <si>
    <t>-448150655</t>
  </si>
  <si>
    <t>Osazení silničního obrubníku betonového se zřízením lože, s vyplněním a zatřením spár cementovou maltou stojatého s boční opěrou z betonu prostého, do lože z betonu prostého</t>
  </si>
  <si>
    <t>135+140</t>
  </si>
  <si>
    <t>65</t>
  </si>
  <si>
    <t>59217031</t>
  </si>
  <si>
    <t>obrubník silniční betonový 1000x150x250mm</t>
  </si>
  <si>
    <t>107488432</t>
  </si>
  <si>
    <t>"silniční"135*1,015</t>
  </si>
  <si>
    <t>66</t>
  </si>
  <si>
    <t>59217029</t>
  </si>
  <si>
    <t>obrubník silniční betonový nájezdový 1000x150x150mm</t>
  </si>
  <si>
    <t>1675485763</t>
  </si>
  <si>
    <t>"nájezdový"140*1,015</t>
  </si>
  <si>
    <t>67</t>
  </si>
  <si>
    <t>916331112</t>
  </si>
  <si>
    <t>Osazení zahradního obrubníku betonového do lože z betonu s boční opěrou</t>
  </si>
  <si>
    <t>-1630427020</t>
  </si>
  <si>
    <t>Osazení zahradního obrubníku betonového s ložem tl. od 50 do 100 mm z betonu prostého tř. C 12/15 s boční opěrou z betonu prostého tř. C 12/15</t>
  </si>
  <si>
    <t>"T8"74</t>
  </si>
  <si>
    <t>68</t>
  </si>
  <si>
    <t>59217012.1</t>
  </si>
  <si>
    <t>obrubník zahradní betonový 1000x80x250mm</t>
  </si>
  <si>
    <t>224235292</t>
  </si>
  <si>
    <t>74*1,015</t>
  </si>
  <si>
    <t>99</t>
  </si>
  <si>
    <t>Přesun hmot</t>
  </si>
  <si>
    <t>69</t>
  </si>
  <si>
    <t>998223011</t>
  </si>
  <si>
    <t>Přesun hmot pro pozemní komunikace s krytem dlážděným</t>
  </si>
  <si>
    <t>-732811520</t>
  </si>
  <si>
    <t>Přesun hmot pro pozemní komunikace s krytem dlážděným dopravní vzdálenost do 200 m jakékoliv délky objektu</t>
  </si>
  <si>
    <t>997</t>
  </si>
  <si>
    <t>Přesun sutě</t>
  </si>
  <si>
    <t>70</t>
  </si>
  <si>
    <t>997006512</t>
  </si>
  <si>
    <t>Vodorovné doprava suti s naložením a složením na skládku přes 100 m do 1 km</t>
  </si>
  <si>
    <t>1415061863</t>
  </si>
  <si>
    <t>Vodorovná doprava suti na skládku s naložením na dopravní prostředek a složením přes 100 m do 1 km</t>
  </si>
  <si>
    <t>71</t>
  </si>
  <si>
    <t>997006519</t>
  </si>
  <si>
    <t>Příplatek k vodorovnému přemístění suti na skládku ZKD 1 km přes 1 km</t>
  </si>
  <si>
    <t>1694520860</t>
  </si>
  <si>
    <t>Vodorovná doprava suti na skládku Příplatek k ceně -6512 za každý další i započatý 1 km</t>
  </si>
  <si>
    <t>"štěrky"309,851*9</t>
  </si>
  <si>
    <t>"asfalty"106,265*9</t>
  </si>
  <si>
    <t>72</t>
  </si>
  <si>
    <t>997221873.1</t>
  </si>
  <si>
    <t>1956831613</t>
  </si>
  <si>
    <t>309,851</t>
  </si>
  <si>
    <t>73</t>
  </si>
  <si>
    <t>997221875</t>
  </si>
  <si>
    <t>Poplatek za uložení na recyklační skládce (skládkovné) stavebního odpadu asfaltového bez obsahu dehtu zatříděného do Katalogu odpadů pod kódem 17 03 02</t>
  </si>
  <si>
    <t>-991383862</t>
  </si>
  <si>
    <t>Poplatek za uložení stavebního odpadu na recyklační skládce (skládkovné) asfaltového bez obsahu dehtu zatříděného do Katalogu odpadů pod kódem 17 03 02</t>
  </si>
  <si>
    <t>106,26</t>
  </si>
  <si>
    <t>2 - VRN</t>
  </si>
  <si>
    <t>OST - Ostatní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</si>
  <si>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</si>
  <si>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</si>
  <si>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</si>
  <si>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</si>
  <si>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VRN7 - Provozní vlivy</t>
  </si>
  <si>
    <t>90007.R</t>
  </si>
  <si>
    <t>Ochrana stávajících sítí po dobu provádění stavebních prací</t>
  </si>
  <si>
    <t>soubor</t>
  </si>
  <si>
    <t>1844151174</t>
  </si>
  <si>
    <t>OST</t>
  </si>
  <si>
    <t>Ostatní</t>
  </si>
  <si>
    <t>O001</t>
  </si>
  <si>
    <t>Vytýčení stávajících sítí před zahájením zemních prací</t>
  </si>
  <si>
    <t>1765445661</t>
  </si>
  <si>
    <t>Vedlejší rozpočtové náklady</t>
  </si>
  <si>
    <t>01115</t>
  </si>
  <si>
    <t>pasportizace okolních objektů</t>
  </si>
  <si>
    <t>kpl</t>
  </si>
  <si>
    <t>1024</t>
  </si>
  <si>
    <t>-714873806</t>
  </si>
  <si>
    <t>032002000</t>
  </si>
  <si>
    <t>Vybavení staveniště</t>
  </si>
  <si>
    <t>…</t>
  </si>
  <si>
    <t>1713979208</t>
  </si>
  <si>
    <t>VRN1</t>
  </si>
  <si>
    <t>Průzkumné, geodetické a projektové práce</t>
  </si>
  <si>
    <t>012103000</t>
  </si>
  <si>
    <t>Geodetické práce před výstavbou</t>
  </si>
  <si>
    <t>-120745997</t>
  </si>
  <si>
    <t>Průzkumné, geodetické a projektové práce geodetické práce před výstavbou</t>
  </si>
  <si>
    <t>012203000</t>
  </si>
  <si>
    <t>Geodetické práce při provádění stavby</t>
  </si>
  <si>
    <t>-294560276</t>
  </si>
  <si>
    <t>Průzkumné, geodetické a projektové práce geodetické práce při provádění stavby</t>
  </si>
  <si>
    <t>012303000</t>
  </si>
  <si>
    <t>Geodetické práce po výstavbě</t>
  </si>
  <si>
    <t>-1690212624</t>
  </si>
  <si>
    <t>Průzkumné, geodetické a projektové práce geodetické práce po výstavbě</t>
  </si>
  <si>
    <t>013254000</t>
  </si>
  <si>
    <t>Dokumentace skutečného provedení stavby</t>
  </si>
  <si>
    <t>-623433146</t>
  </si>
  <si>
    <t>Průzkumné, geodetické a projektové práce projektové práce dokumentace stavby (výkresová a textová) skutečného provedení stavby</t>
  </si>
  <si>
    <t>VRN4</t>
  </si>
  <si>
    <t>Inženýrská činnost</t>
  </si>
  <si>
    <t>043002000.1</t>
  </si>
  <si>
    <t>zátěžová zkouška</t>
  </si>
  <si>
    <t>1392339052</t>
  </si>
  <si>
    <t>Hlavní tituly průvodních činností a nákladů inženýrská činnost zkoušky a ostatní měření-zátěžové zkoušky</t>
  </si>
  <si>
    <t>043194000</t>
  </si>
  <si>
    <t>Ostatní zkoušky</t>
  </si>
  <si>
    <t>-937436430</t>
  </si>
  <si>
    <t>VRN6</t>
  </si>
  <si>
    <t>Územní vlivy</t>
  </si>
  <si>
    <t>065002000.1</t>
  </si>
  <si>
    <t>Mimostaveništní doprava materiálů</t>
  </si>
  <si>
    <t>-27992871</t>
  </si>
  <si>
    <t>Hlavní tituly průvodních činností a nákladů územní vlivy mimostaveništní doprava materiálů a výrobků</t>
  </si>
  <si>
    <t>VRN7</t>
  </si>
  <si>
    <t>Provozní vlivy</t>
  </si>
  <si>
    <t>071103000</t>
  </si>
  <si>
    <t>Provoz investora</t>
  </si>
  <si>
    <t>1697483846</t>
  </si>
  <si>
    <t>072103001</t>
  </si>
  <si>
    <t xml:space="preserve">Projednání DIO a zajištění DIR komunikace </t>
  </si>
  <si>
    <t>-2110636462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</si>
</sst>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26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34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39</v>
      </c>
      <c r="E29" s="3"/>
      <c r="F29" s="31" t="s">
        <v>40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41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42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43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44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45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46</v>
      </c>
      <c r="U35" s="49"/>
      <c r="V35" s="49"/>
      <c r="W35" s="49"/>
      <c r="X35" s="51" t="s">
        <v>47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48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49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50</v>
      </c>
      <c r="AI60" s="40"/>
      <c r="AJ60" s="40"/>
      <c r="AK60" s="40"/>
      <c r="AL60" s="40"/>
      <c r="AM60" s="57" t="s">
        <v>51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52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53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50</v>
      </c>
      <c r="AI75" s="40"/>
      <c r="AJ75" s="40"/>
      <c r="AK75" s="40"/>
      <c r="AL75" s="40"/>
      <c r="AM75" s="57" t="s">
        <v>51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298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Dobříš Truhlářská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Dobříš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9. 5. 2025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ing. Jan Dudík</v>
      </c>
      <c r="AN89" s="4"/>
      <c r="AO89" s="4"/>
      <c r="AP89" s="4"/>
      <c r="AQ89" s="37"/>
      <c r="AR89" s="38"/>
      <c r="AS89" s="70" t="s">
        <v>55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56</v>
      </c>
      <c r="D92" s="79"/>
      <c r="E92" s="79"/>
      <c r="F92" s="79"/>
      <c r="G92" s="79"/>
      <c r="H92" s="80"/>
      <c r="I92" s="81" t="s">
        <v>57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58</v>
      </c>
      <c r="AH92" s="79"/>
      <c r="AI92" s="79"/>
      <c r="AJ92" s="79"/>
      <c r="AK92" s="79"/>
      <c r="AL92" s="79"/>
      <c r="AM92" s="79"/>
      <c r="AN92" s="81" t="s">
        <v>59</v>
      </c>
      <c r="AO92" s="79"/>
      <c r="AP92" s="83"/>
      <c r="AQ92" s="84" t="s">
        <v>60</v>
      </c>
      <c r="AR92" s="38"/>
      <c r="AS92" s="85" t="s">
        <v>61</v>
      </c>
      <c r="AT92" s="86" t="s">
        <v>62</v>
      </c>
      <c r="AU92" s="86" t="s">
        <v>63</v>
      </c>
      <c r="AV92" s="86" t="s">
        <v>64</v>
      </c>
      <c r="AW92" s="86" t="s">
        <v>65</v>
      </c>
      <c r="AX92" s="86" t="s">
        <v>66</v>
      </c>
      <c r="AY92" s="86" t="s">
        <v>67</v>
      </c>
      <c r="AZ92" s="86" t="s">
        <v>68</v>
      </c>
      <c r="BA92" s="86" t="s">
        <v>69</v>
      </c>
      <c r="BB92" s="86" t="s">
        <v>70</v>
      </c>
      <c r="BC92" s="86" t="s">
        <v>71</v>
      </c>
      <c r="BD92" s="87" t="s">
        <v>72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73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ROUND(SUM(AG95:AG96),2)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ROUND(SUM(AS95:AS96),2)</f>
        <v>0</v>
      </c>
      <c r="AT94" s="98">
        <f>ROUND(SUM(AV94:AW94),2)</f>
        <v>0</v>
      </c>
      <c r="AU94" s="99">
        <f>ROUND(SUM(AU95:AU96),5)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ROUND(SUM(AZ95:AZ96),2)</f>
        <v>0</v>
      </c>
      <c r="BA94" s="98">
        <f>ROUND(SUM(BA95:BA96),2)</f>
        <v>0</v>
      </c>
      <c r="BB94" s="98">
        <f>ROUND(SUM(BB95:BB96),2)</f>
        <v>0</v>
      </c>
      <c r="BC94" s="98">
        <f>ROUND(SUM(BC95:BC96),2)</f>
        <v>0</v>
      </c>
      <c r="BD94" s="100">
        <f>ROUND(SUM(BD95:BD96),2)</f>
        <v>0</v>
      </c>
      <c r="BE94" s="6"/>
      <c r="BS94" s="101" t="s">
        <v>74</v>
      </c>
      <c r="BT94" s="101" t="s">
        <v>75</v>
      </c>
      <c r="BU94" s="102" t="s">
        <v>76</v>
      </c>
      <c r="BV94" s="101" t="s">
        <v>77</v>
      </c>
      <c r="BW94" s="101" t="s">
        <v>4</v>
      </c>
      <c r="BX94" s="101" t="s">
        <v>78</v>
      </c>
      <c r="CL94" s="101" t="s">
        <v>1</v>
      </c>
    </row>
    <row r="95" s="7" customFormat="1" ht="16.5" customHeight="1">
      <c r="A95" s="103" t="s">
        <v>79</v>
      </c>
      <c r="B95" s="104"/>
      <c r="C95" s="105"/>
      <c r="D95" s="106" t="s">
        <v>80</v>
      </c>
      <c r="E95" s="106"/>
      <c r="F95" s="106"/>
      <c r="G95" s="106"/>
      <c r="H95" s="106"/>
      <c r="I95" s="107"/>
      <c r="J95" s="106" t="s">
        <v>81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'1 - komunikace'!J30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82</v>
      </c>
      <c r="AR95" s="104"/>
      <c r="AS95" s="110">
        <v>0</v>
      </c>
      <c r="AT95" s="111">
        <f>ROUND(SUM(AV95:AW95),2)</f>
        <v>0</v>
      </c>
      <c r="AU95" s="112">
        <f>'1 - komunikace'!P125</f>
        <v>0</v>
      </c>
      <c r="AV95" s="111">
        <f>'1 - komunikace'!J33</f>
        <v>0</v>
      </c>
      <c r="AW95" s="111">
        <f>'1 - komunikace'!J34</f>
        <v>0</v>
      </c>
      <c r="AX95" s="111">
        <f>'1 - komunikace'!J35</f>
        <v>0</v>
      </c>
      <c r="AY95" s="111">
        <f>'1 - komunikace'!J36</f>
        <v>0</v>
      </c>
      <c r="AZ95" s="111">
        <f>'1 - komunikace'!F33</f>
        <v>0</v>
      </c>
      <c r="BA95" s="111">
        <f>'1 - komunikace'!F34</f>
        <v>0</v>
      </c>
      <c r="BB95" s="111">
        <f>'1 - komunikace'!F35</f>
        <v>0</v>
      </c>
      <c r="BC95" s="111">
        <f>'1 - komunikace'!F36</f>
        <v>0</v>
      </c>
      <c r="BD95" s="113">
        <f>'1 - komunikace'!F37</f>
        <v>0</v>
      </c>
      <c r="BE95" s="7"/>
      <c r="BT95" s="114" t="s">
        <v>80</v>
      </c>
      <c r="BV95" s="114" t="s">
        <v>77</v>
      </c>
      <c r="BW95" s="114" t="s">
        <v>83</v>
      </c>
      <c r="BX95" s="114" t="s">
        <v>4</v>
      </c>
      <c r="CL95" s="114" t="s">
        <v>1</v>
      </c>
      <c r="CM95" s="114" t="s">
        <v>84</v>
      </c>
    </row>
    <row r="96" s="7" customFormat="1" ht="16.5" customHeight="1">
      <c r="A96" s="103" t="s">
        <v>79</v>
      </c>
      <c r="B96" s="104"/>
      <c r="C96" s="105"/>
      <c r="D96" s="106" t="s">
        <v>84</v>
      </c>
      <c r="E96" s="106"/>
      <c r="F96" s="106"/>
      <c r="G96" s="106"/>
      <c r="H96" s="106"/>
      <c r="I96" s="107"/>
      <c r="J96" s="106" t="s">
        <v>85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'2 - VRN'!J30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82</v>
      </c>
      <c r="AR96" s="104"/>
      <c r="AS96" s="115">
        <v>0</v>
      </c>
      <c r="AT96" s="116">
        <f>ROUND(SUM(AV96:AW96),2)</f>
        <v>0</v>
      </c>
      <c r="AU96" s="117">
        <f>'2 - VRN'!P124</f>
        <v>0</v>
      </c>
      <c r="AV96" s="116">
        <f>'2 - VRN'!J33</f>
        <v>0</v>
      </c>
      <c r="AW96" s="116">
        <f>'2 - VRN'!J34</f>
        <v>0</v>
      </c>
      <c r="AX96" s="116">
        <f>'2 - VRN'!J35</f>
        <v>0</v>
      </c>
      <c r="AY96" s="116">
        <f>'2 - VRN'!J36</f>
        <v>0</v>
      </c>
      <c r="AZ96" s="116">
        <f>'2 - VRN'!F33</f>
        <v>0</v>
      </c>
      <c r="BA96" s="116">
        <f>'2 - VRN'!F34</f>
        <v>0</v>
      </c>
      <c r="BB96" s="116">
        <f>'2 - VRN'!F35</f>
        <v>0</v>
      </c>
      <c r="BC96" s="116">
        <f>'2 - VRN'!F36</f>
        <v>0</v>
      </c>
      <c r="BD96" s="118">
        <f>'2 - VRN'!F37</f>
        <v>0</v>
      </c>
      <c r="BE96" s="7"/>
      <c r="BT96" s="114" t="s">
        <v>80</v>
      </c>
      <c r="BV96" s="114" t="s">
        <v>77</v>
      </c>
      <c r="BW96" s="114" t="s">
        <v>86</v>
      </c>
      <c r="BX96" s="114" t="s">
        <v>4</v>
      </c>
      <c r="CL96" s="114" t="s">
        <v>1</v>
      </c>
      <c r="CM96" s="114" t="s">
        <v>84</v>
      </c>
    </row>
    <row r="97" s="2" customFormat="1" ht="30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 - komunikace'!C2" display="/"/>
    <hyperlink ref="A96" location="'2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="1" customFormat="1" ht="24.96" customHeight="1">
      <c r="B4" s="21"/>
      <c r="D4" s="22" t="s">
        <v>87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Dobříš Truhlářská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88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89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9. 5. 2025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27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27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35</v>
      </c>
      <c r="E30" s="37"/>
      <c r="F30" s="37"/>
      <c r="G30" s="37"/>
      <c r="H30" s="37"/>
      <c r="I30" s="37"/>
      <c r="J30" s="95">
        <f>ROUND(J125,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39</v>
      </c>
      <c r="E33" s="31" t="s">
        <v>40</v>
      </c>
      <c r="F33" s="126">
        <f>ROUND((SUM(BE125:BE350)),  2)</f>
        <v>0</v>
      </c>
      <c r="G33" s="37"/>
      <c r="H33" s="37"/>
      <c r="I33" s="127">
        <v>0.20999999999999999</v>
      </c>
      <c r="J33" s="126">
        <f>ROUND(((SUM(BE125:BE350))*I33),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41</v>
      </c>
      <c r="F34" s="126">
        <f>ROUND((SUM(BF125:BF350)),  2)</f>
        <v>0</v>
      </c>
      <c r="G34" s="37"/>
      <c r="H34" s="37"/>
      <c r="I34" s="127">
        <v>0.12</v>
      </c>
      <c r="J34" s="126">
        <f>ROUND(((SUM(BF125:BF350))*I34),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26">
        <f>ROUND((SUM(BG125:BG350)),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26">
        <f>ROUND((SUM(BH125:BH350)),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26">
        <f>ROUND((SUM(BI125:BI350)),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45</v>
      </c>
      <c r="E39" s="80"/>
      <c r="F39" s="80"/>
      <c r="G39" s="130" t="s">
        <v>46</v>
      </c>
      <c r="H39" s="131" t="s">
        <v>47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48</v>
      </c>
      <c r="E50" s="56"/>
      <c r="F50" s="56"/>
      <c r="G50" s="55" t="s">
        <v>49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50</v>
      </c>
      <c r="E61" s="40"/>
      <c r="F61" s="134" t="s">
        <v>51</v>
      </c>
      <c r="G61" s="57" t="s">
        <v>50</v>
      </c>
      <c r="H61" s="40"/>
      <c r="I61" s="40"/>
      <c r="J61" s="135" t="s">
        <v>51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52</v>
      </c>
      <c r="E65" s="58"/>
      <c r="F65" s="58"/>
      <c r="G65" s="55" t="s">
        <v>53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50</v>
      </c>
      <c r="E76" s="40"/>
      <c r="F76" s="134" t="s">
        <v>51</v>
      </c>
      <c r="G76" s="57" t="s">
        <v>50</v>
      </c>
      <c r="H76" s="40"/>
      <c r="I76" s="40"/>
      <c r="J76" s="135" t="s">
        <v>51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Dobříš Truhlářská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88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1 - komunikace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>Dobříš</v>
      </c>
      <c r="G89" s="37"/>
      <c r="H89" s="37"/>
      <c r="I89" s="31" t="s">
        <v>22</v>
      </c>
      <c r="J89" s="68" t="str">
        <f>IF(J12="","",J12)</f>
        <v>9. 5. 2025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30</v>
      </c>
      <c r="J91" s="35" t="str">
        <f>E21</f>
        <v>ing. Jan Dudík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91</v>
      </c>
      <c r="D94" s="128"/>
      <c r="E94" s="128"/>
      <c r="F94" s="128"/>
      <c r="G94" s="128"/>
      <c r="H94" s="128"/>
      <c r="I94" s="128"/>
      <c r="J94" s="137" t="s">
        <v>92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93</v>
      </c>
      <c r="D96" s="37"/>
      <c r="E96" s="37"/>
      <c r="F96" s="37"/>
      <c r="G96" s="37"/>
      <c r="H96" s="37"/>
      <c r="I96" s="37"/>
      <c r="J96" s="95">
        <f>J125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94</v>
      </c>
    </row>
    <row r="97" hidden="1" s="9" customFormat="1" ht="24.96" customHeight="1">
      <c r="A97" s="9"/>
      <c r="B97" s="139"/>
      <c r="C97" s="9"/>
      <c r="D97" s="140" t="s">
        <v>95</v>
      </c>
      <c r="E97" s="141"/>
      <c r="F97" s="141"/>
      <c r="G97" s="141"/>
      <c r="H97" s="141"/>
      <c r="I97" s="141"/>
      <c r="J97" s="142">
        <f>J126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3"/>
      <c r="C98" s="10"/>
      <c r="D98" s="144" t="s">
        <v>96</v>
      </c>
      <c r="E98" s="145"/>
      <c r="F98" s="145"/>
      <c r="G98" s="145"/>
      <c r="H98" s="145"/>
      <c r="I98" s="145"/>
      <c r="J98" s="146">
        <f>J127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4.88" customHeight="1">
      <c r="A99" s="10"/>
      <c r="B99" s="143"/>
      <c r="C99" s="10"/>
      <c r="D99" s="144" t="s">
        <v>97</v>
      </c>
      <c r="E99" s="145"/>
      <c r="F99" s="145"/>
      <c r="G99" s="145"/>
      <c r="H99" s="145"/>
      <c r="I99" s="145"/>
      <c r="J99" s="146">
        <f>J195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3"/>
      <c r="C100" s="10"/>
      <c r="D100" s="144" t="s">
        <v>98</v>
      </c>
      <c r="E100" s="145"/>
      <c r="F100" s="145"/>
      <c r="G100" s="145"/>
      <c r="H100" s="145"/>
      <c r="I100" s="145"/>
      <c r="J100" s="146">
        <f>J198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3"/>
      <c r="C101" s="10"/>
      <c r="D101" s="144" t="s">
        <v>99</v>
      </c>
      <c r="E101" s="145"/>
      <c r="F101" s="145"/>
      <c r="G101" s="145"/>
      <c r="H101" s="145"/>
      <c r="I101" s="145"/>
      <c r="J101" s="146">
        <f>J202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3"/>
      <c r="C102" s="10"/>
      <c r="D102" s="144" t="s">
        <v>100</v>
      </c>
      <c r="E102" s="145"/>
      <c r="F102" s="145"/>
      <c r="G102" s="145"/>
      <c r="H102" s="145"/>
      <c r="I102" s="145"/>
      <c r="J102" s="146">
        <f>J257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3"/>
      <c r="C103" s="10"/>
      <c r="D103" s="144" t="s">
        <v>101</v>
      </c>
      <c r="E103" s="145"/>
      <c r="F103" s="145"/>
      <c r="G103" s="145"/>
      <c r="H103" s="145"/>
      <c r="I103" s="145"/>
      <c r="J103" s="146">
        <f>J307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4.88" customHeight="1">
      <c r="A104" s="10"/>
      <c r="B104" s="143"/>
      <c r="C104" s="10"/>
      <c r="D104" s="144" t="s">
        <v>102</v>
      </c>
      <c r="E104" s="145"/>
      <c r="F104" s="145"/>
      <c r="G104" s="145"/>
      <c r="H104" s="145"/>
      <c r="I104" s="145"/>
      <c r="J104" s="146">
        <f>J335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43"/>
      <c r="C105" s="10"/>
      <c r="D105" s="144" t="s">
        <v>103</v>
      </c>
      <c r="E105" s="145"/>
      <c r="F105" s="145"/>
      <c r="G105" s="145"/>
      <c r="H105" s="145"/>
      <c r="I105" s="145"/>
      <c r="J105" s="146">
        <f>J338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6.96" customHeight="1">
      <c r="A107" s="37"/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/>
    <row r="109" hidden="1"/>
    <row r="110" hidden="1"/>
    <row r="111" s="2" customFormat="1" ht="6.96" customHeight="1">
      <c r="A111" s="37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104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120" t="str">
        <f>E7</f>
        <v>Dobříš Truhlářská</v>
      </c>
      <c r="F115" s="31"/>
      <c r="G115" s="31"/>
      <c r="H115" s="31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88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E9</f>
        <v>1 - komunikace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F12</f>
        <v>Dobříš</v>
      </c>
      <c r="G119" s="37"/>
      <c r="H119" s="37"/>
      <c r="I119" s="31" t="s">
        <v>22</v>
      </c>
      <c r="J119" s="68" t="str">
        <f>IF(J12="","",J12)</f>
        <v>9. 5. 2025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7"/>
      <c r="E121" s="37"/>
      <c r="F121" s="26" t="str">
        <f>E15</f>
        <v xml:space="preserve"> </v>
      </c>
      <c r="G121" s="37"/>
      <c r="H121" s="37"/>
      <c r="I121" s="31" t="s">
        <v>30</v>
      </c>
      <c r="J121" s="35" t="str">
        <f>E21</f>
        <v>ing. Jan Dudík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7"/>
      <c r="E122" s="37"/>
      <c r="F122" s="26" t="str">
        <f>IF(E18="","",E18)</f>
        <v>Vyplň údaj</v>
      </c>
      <c r="G122" s="37"/>
      <c r="H122" s="37"/>
      <c r="I122" s="31" t="s">
        <v>33</v>
      </c>
      <c r="J122" s="35" t="str">
        <f>E24</f>
        <v xml:space="preserve"> 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47"/>
      <c r="B124" s="148"/>
      <c r="C124" s="149" t="s">
        <v>105</v>
      </c>
      <c r="D124" s="150" t="s">
        <v>60</v>
      </c>
      <c r="E124" s="150" t="s">
        <v>56</v>
      </c>
      <c r="F124" s="150" t="s">
        <v>57</v>
      </c>
      <c r="G124" s="150" t="s">
        <v>106</v>
      </c>
      <c r="H124" s="150" t="s">
        <v>107</v>
      </c>
      <c r="I124" s="150" t="s">
        <v>108</v>
      </c>
      <c r="J124" s="151" t="s">
        <v>92</v>
      </c>
      <c r="K124" s="152" t="s">
        <v>109</v>
      </c>
      <c r="L124" s="153"/>
      <c r="M124" s="85" t="s">
        <v>1</v>
      </c>
      <c r="N124" s="86" t="s">
        <v>39</v>
      </c>
      <c r="O124" s="86" t="s">
        <v>110</v>
      </c>
      <c r="P124" s="86" t="s">
        <v>111</v>
      </c>
      <c r="Q124" s="86" t="s">
        <v>112</v>
      </c>
      <c r="R124" s="86" t="s">
        <v>113</v>
      </c>
      <c r="S124" s="86" t="s">
        <v>114</v>
      </c>
      <c r="T124" s="87" t="s">
        <v>115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="2" customFormat="1" ht="22.8" customHeight="1">
      <c r="A125" s="37"/>
      <c r="B125" s="38"/>
      <c r="C125" s="92" t="s">
        <v>116</v>
      </c>
      <c r="D125" s="37"/>
      <c r="E125" s="37"/>
      <c r="F125" s="37"/>
      <c r="G125" s="37"/>
      <c r="H125" s="37"/>
      <c r="I125" s="37"/>
      <c r="J125" s="154">
        <f>BK125</f>
        <v>0</v>
      </c>
      <c r="K125" s="37"/>
      <c r="L125" s="38"/>
      <c r="M125" s="88"/>
      <c r="N125" s="72"/>
      <c r="O125" s="89"/>
      <c r="P125" s="155">
        <f>P126</f>
        <v>0</v>
      </c>
      <c r="Q125" s="89"/>
      <c r="R125" s="155">
        <f>R126</f>
        <v>222.79563144999997</v>
      </c>
      <c r="S125" s="89"/>
      <c r="T125" s="156">
        <f>T126</f>
        <v>438.96620000000013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74</v>
      </c>
      <c r="AU125" s="18" t="s">
        <v>94</v>
      </c>
      <c r="BK125" s="157">
        <f>BK126</f>
        <v>0</v>
      </c>
    </row>
    <row r="126" s="12" customFormat="1" ht="25.92" customHeight="1">
      <c r="A126" s="12"/>
      <c r="B126" s="158"/>
      <c r="C126" s="12"/>
      <c r="D126" s="159" t="s">
        <v>74</v>
      </c>
      <c r="E126" s="160" t="s">
        <v>117</v>
      </c>
      <c r="F126" s="160" t="s">
        <v>118</v>
      </c>
      <c r="G126" s="12"/>
      <c r="H126" s="12"/>
      <c r="I126" s="161"/>
      <c r="J126" s="162">
        <f>BK126</f>
        <v>0</v>
      </c>
      <c r="K126" s="12"/>
      <c r="L126" s="158"/>
      <c r="M126" s="163"/>
      <c r="N126" s="164"/>
      <c r="O126" s="164"/>
      <c r="P126" s="165">
        <f>P127+P198+P202+P257+P307+P338</f>
        <v>0</v>
      </c>
      <c r="Q126" s="164"/>
      <c r="R126" s="165">
        <f>R127+R198+R202+R257+R307+R338</f>
        <v>222.79563144999997</v>
      </c>
      <c r="S126" s="164"/>
      <c r="T126" s="166">
        <f>T127+T198+T202+T257+T307+T338</f>
        <v>438.96620000000013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80</v>
      </c>
      <c r="AT126" s="167" t="s">
        <v>74</v>
      </c>
      <c r="AU126" s="167" t="s">
        <v>75</v>
      </c>
      <c r="AY126" s="159" t="s">
        <v>119</v>
      </c>
      <c r="BK126" s="168">
        <f>BK127+BK198+BK202+BK257+BK307+BK338</f>
        <v>0</v>
      </c>
    </row>
    <row r="127" s="12" customFormat="1" ht="22.8" customHeight="1">
      <c r="A127" s="12"/>
      <c r="B127" s="158"/>
      <c r="C127" s="12"/>
      <c r="D127" s="159" t="s">
        <v>74</v>
      </c>
      <c r="E127" s="169" t="s">
        <v>80</v>
      </c>
      <c r="F127" s="169" t="s">
        <v>120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P128+SUM(P129:P195)</f>
        <v>0</v>
      </c>
      <c r="Q127" s="164"/>
      <c r="R127" s="165">
        <f>R128+SUM(R129:R195)</f>
        <v>46.108910999999999</v>
      </c>
      <c r="S127" s="164"/>
      <c r="T127" s="166">
        <f>T128+SUM(T129:T195)</f>
        <v>438.96620000000013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80</v>
      </c>
      <c r="AT127" s="167" t="s">
        <v>74</v>
      </c>
      <c r="AU127" s="167" t="s">
        <v>80</v>
      </c>
      <c r="AY127" s="159" t="s">
        <v>119</v>
      </c>
      <c r="BK127" s="168">
        <f>BK128+SUM(BK129:BK195)</f>
        <v>0</v>
      </c>
    </row>
    <row r="128" s="2" customFormat="1" ht="33" customHeight="1">
      <c r="A128" s="37"/>
      <c r="B128" s="171"/>
      <c r="C128" s="172" t="s">
        <v>80</v>
      </c>
      <c r="D128" s="172" t="s">
        <v>121</v>
      </c>
      <c r="E128" s="173" t="s">
        <v>122</v>
      </c>
      <c r="F128" s="174" t="s">
        <v>123</v>
      </c>
      <c r="G128" s="175" t="s">
        <v>124</v>
      </c>
      <c r="H128" s="176">
        <v>39.600000000000001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40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0.255</v>
      </c>
      <c r="T128" s="183">
        <f>S128*H128</f>
        <v>10.098000000000001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125</v>
      </c>
      <c r="AT128" s="184" t="s">
        <v>121</v>
      </c>
      <c r="AU128" s="184" t="s">
        <v>84</v>
      </c>
      <c r="AY128" s="18" t="s">
        <v>119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125</v>
      </c>
      <c r="BM128" s="184" t="s">
        <v>126</v>
      </c>
    </row>
    <row r="129" s="2" customFormat="1">
      <c r="A129" s="37"/>
      <c r="B129" s="38"/>
      <c r="C129" s="37"/>
      <c r="D129" s="186" t="s">
        <v>127</v>
      </c>
      <c r="E129" s="37"/>
      <c r="F129" s="187" t="s">
        <v>128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127</v>
      </c>
      <c r="AU129" s="18" t="s">
        <v>84</v>
      </c>
    </row>
    <row r="130" s="13" customFormat="1">
      <c r="A130" s="13"/>
      <c r="B130" s="191"/>
      <c r="C130" s="13"/>
      <c r="D130" s="186" t="s">
        <v>129</v>
      </c>
      <c r="E130" s="192" t="s">
        <v>1</v>
      </c>
      <c r="F130" s="193" t="s">
        <v>130</v>
      </c>
      <c r="G130" s="13"/>
      <c r="H130" s="194">
        <v>21.600000000000001</v>
      </c>
      <c r="I130" s="195"/>
      <c r="J130" s="13"/>
      <c r="K130" s="13"/>
      <c r="L130" s="191"/>
      <c r="M130" s="196"/>
      <c r="N130" s="197"/>
      <c r="O130" s="197"/>
      <c r="P130" s="197"/>
      <c r="Q130" s="197"/>
      <c r="R130" s="197"/>
      <c r="S130" s="197"/>
      <c r="T130" s="19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2" t="s">
        <v>129</v>
      </c>
      <c r="AU130" s="192" t="s">
        <v>84</v>
      </c>
      <c r="AV130" s="13" t="s">
        <v>84</v>
      </c>
      <c r="AW130" s="13" t="s">
        <v>32</v>
      </c>
      <c r="AX130" s="13" t="s">
        <v>75</v>
      </c>
      <c r="AY130" s="192" t="s">
        <v>119</v>
      </c>
    </row>
    <row r="131" s="13" customFormat="1">
      <c r="A131" s="13"/>
      <c r="B131" s="191"/>
      <c r="C131" s="13"/>
      <c r="D131" s="186" t="s">
        <v>129</v>
      </c>
      <c r="E131" s="192" t="s">
        <v>1</v>
      </c>
      <c r="F131" s="193" t="s">
        <v>131</v>
      </c>
      <c r="G131" s="13"/>
      <c r="H131" s="194">
        <v>18</v>
      </c>
      <c r="I131" s="195"/>
      <c r="J131" s="13"/>
      <c r="K131" s="13"/>
      <c r="L131" s="191"/>
      <c r="M131" s="196"/>
      <c r="N131" s="197"/>
      <c r="O131" s="197"/>
      <c r="P131" s="197"/>
      <c r="Q131" s="197"/>
      <c r="R131" s="197"/>
      <c r="S131" s="197"/>
      <c r="T131" s="19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2" t="s">
        <v>129</v>
      </c>
      <c r="AU131" s="192" t="s">
        <v>84</v>
      </c>
      <c r="AV131" s="13" t="s">
        <v>84</v>
      </c>
      <c r="AW131" s="13" t="s">
        <v>32</v>
      </c>
      <c r="AX131" s="13" t="s">
        <v>75</v>
      </c>
      <c r="AY131" s="192" t="s">
        <v>119</v>
      </c>
    </row>
    <row r="132" s="2" customFormat="1" ht="24.15" customHeight="1">
      <c r="A132" s="37"/>
      <c r="B132" s="171"/>
      <c r="C132" s="172" t="s">
        <v>84</v>
      </c>
      <c r="D132" s="172" t="s">
        <v>121</v>
      </c>
      <c r="E132" s="173" t="s">
        <v>132</v>
      </c>
      <c r="F132" s="174" t="s">
        <v>133</v>
      </c>
      <c r="G132" s="175" t="s">
        <v>124</v>
      </c>
      <c r="H132" s="176">
        <v>39.600000000000001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40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0.17000000000000001</v>
      </c>
      <c r="T132" s="183">
        <f>S132*H132</f>
        <v>6.7320000000000011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125</v>
      </c>
      <c r="AT132" s="184" t="s">
        <v>121</v>
      </c>
      <c r="AU132" s="184" t="s">
        <v>84</v>
      </c>
      <c r="AY132" s="18" t="s">
        <v>119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125</v>
      </c>
      <c r="BM132" s="184" t="s">
        <v>134</v>
      </c>
    </row>
    <row r="133" s="2" customFormat="1">
      <c r="A133" s="37"/>
      <c r="B133" s="38"/>
      <c r="C133" s="37"/>
      <c r="D133" s="186" t="s">
        <v>127</v>
      </c>
      <c r="E133" s="37"/>
      <c r="F133" s="187" t="s">
        <v>135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127</v>
      </c>
      <c r="AU133" s="18" t="s">
        <v>84</v>
      </c>
    </row>
    <row r="134" s="13" customFormat="1">
      <c r="A134" s="13"/>
      <c r="B134" s="191"/>
      <c r="C134" s="13"/>
      <c r="D134" s="186" t="s">
        <v>129</v>
      </c>
      <c r="E134" s="192" t="s">
        <v>1</v>
      </c>
      <c r="F134" s="193" t="s">
        <v>131</v>
      </c>
      <c r="G134" s="13"/>
      <c r="H134" s="194">
        <v>18</v>
      </c>
      <c r="I134" s="195"/>
      <c r="J134" s="13"/>
      <c r="K134" s="13"/>
      <c r="L134" s="191"/>
      <c r="M134" s="196"/>
      <c r="N134" s="197"/>
      <c r="O134" s="197"/>
      <c r="P134" s="197"/>
      <c r="Q134" s="197"/>
      <c r="R134" s="197"/>
      <c r="S134" s="197"/>
      <c r="T134" s="19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2" t="s">
        <v>129</v>
      </c>
      <c r="AU134" s="192" t="s">
        <v>84</v>
      </c>
      <c r="AV134" s="13" t="s">
        <v>84</v>
      </c>
      <c r="AW134" s="13" t="s">
        <v>32</v>
      </c>
      <c r="AX134" s="13" t="s">
        <v>75</v>
      </c>
      <c r="AY134" s="192" t="s">
        <v>119</v>
      </c>
    </row>
    <row r="135" s="13" customFormat="1">
      <c r="A135" s="13"/>
      <c r="B135" s="191"/>
      <c r="C135" s="13"/>
      <c r="D135" s="186" t="s">
        <v>129</v>
      </c>
      <c r="E135" s="192" t="s">
        <v>1</v>
      </c>
      <c r="F135" s="193" t="s">
        <v>130</v>
      </c>
      <c r="G135" s="13"/>
      <c r="H135" s="194">
        <v>21.600000000000001</v>
      </c>
      <c r="I135" s="195"/>
      <c r="J135" s="13"/>
      <c r="K135" s="13"/>
      <c r="L135" s="191"/>
      <c r="M135" s="196"/>
      <c r="N135" s="197"/>
      <c r="O135" s="197"/>
      <c r="P135" s="197"/>
      <c r="Q135" s="197"/>
      <c r="R135" s="197"/>
      <c r="S135" s="197"/>
      <c r="T135" s="19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2" t="s">
        <v>129</v>
      </c>
      <c r="AU135" s="192" t="s">
        <v>84</v>
      </c>
      <c r="AV135" s="13" t="s">
        <v>84</v>
      </c>
      <c r="AW135" s="13" t="s">
        <v>32</v>
      </c>
      <c r="AX135" s="13" t="s">
        <v>75</v>
      </c>
      <c r="AY135" s="192" t="s">
        <v>119</v>
      </c>
    </row>
    <row r="136" s="2" customFormat="1" ht="24.15" customHeight="1">
      <c r="A136" s="37"/>
      <c r="B136" s="171"/>
      <c r="C136" s="172" t="s">
        <v>136</v>
      </c>
      <c r="D136" s="172" t="s">
        <v>121</v>
      </c>
      <c r="E136" s="173" t="s">
        <v>137</v>
      </c>
      <c r="F136" s="174" t="s">
        <v>138</v>
      </c>
      <c r="G136" s="175" t="s">
        <v>124</v>
      </c>
      <c r="H136" s="176">
        <v>665.94000000000005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40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0.44</v>
      </c>
      <c r="T136" s="183">
        <f>S136*H136</f>
        <v>293.01360000000005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125</v>
      </c>
      <c r="AT136" s="184" t="s">
        <v>121</v>
      </c>
      <c r="AU136" s="184" t="s">
        <v>84</v>
      </c>
      <c r="AY136" s="18" t="s">
        <v>119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125</v>
      </c>
      <c r="BM136" s="184" t="s">
        <v>139</v>
      </c>
    </row>
    <row r="137" s="2" customFormat="1">
      <c r="A137" s="37"/>
      <c r="B137" s="38"/>
      <c r="C137" s="37"/>
      <c r="D137" s="186" t="s">
        <v>127</v>
      </c>
      <c r="E137" s="37"/>
      <c r="F137" s="187" t="s">
        <v>140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127</v>
      </c>
      <c r="AU137" s="18" t="s">
        <v>84</v>
      </c>
    </row>
    <row r="138" s="13" customFormat="1">
      <c r="A138" s="13"/>
      <c r="B138" s="191"/>
      <c r="C138" s="13"/>
      <c r="D138" s="186" t="s">
        <v>129</v>
      </c>
      <c r="E138" s="192" t="s">
        <v>1</v>
      </c>
      <c r="F138" s="193" t="s">
        <v>141</v>
      </c>
      <c r="G138" s="13"/>
      <c r="H138" s="194">
        <v>565.60000000000002</v>
      </c>
      <c r="I138" s="195"/>
      <c r="J138" s="13"/>
      <c r="K138" s="13"/>
      <c r="L138" s="191"/>
      <c r="M138" s="196"/>
      <c r="N138" s="197"/>
      <c r="O138" s="197"/>
      <c r="P138" s="197"/>
      <c r="Q138" s="197"/>
      <c r="R138" s="197"/>
      <c r="S138" s="197"/>
      <c r="T138" s="19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2" t="s">
        <v>129</v>
      </c>
      <c r="AU138" s="192" t="s">
        <v>84</v>
      </c>
      <c r="AV138" s="13" t="s">
        <v>84</v>
      </c>
      <c r="AW138" s="13" t="s">
        <v>32</v>
      </c>
      <c r="AX138" s="13" t="s">
        <v>75</v>
      </c>
      <c r="AY138" s="192" t="s">
        <v>119</v>
      </c>
    </row>
    <row r="139" s="13" customFormat="1">
      <c r="A139" s="13"/>
      <c r="B139" s="191"/>
      <c r="C139" s="13"/>
      <c r="D139" s="186" t="s">
        <v>129</v>
      </c>
      <c r="E139" s="192" t="s">
        <v>1</v>
      </c>
      <c r="F139" s="193" t="s">
        <v>142</v>
      </c>
      <c r="G139" s="13"/>
      <c r="H139" s="194">
        <v>94.099999999999994</v>
      </c>
      <c r="I139" s="195"/>
      <c r="J139" s="13"/>
      <c r="K139" s="13"/>
      <c r="L139" s="191"/>
      <c r="M139" s="196"/>
      <c r="N139" s="197"/>
      <c r="O139" s="197"/>
      <c r="P139" s="197"/>
      <c r="Q139" s="197"/>
      <c r="R139" s="197"/>
      <c r="S139" s="197"/>
      <c r="T139" s="19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2" t="s">
        <v>129</v>
      </c>
      <c r="AU139" s="192" t="s">
        <v>84</v>
      </c>
      <c r="AV139" s="13" t="s">
        <v>84</v>
      </c>
      <c r="AW139" s="13" t="s">
        <v>32</v>
      </c>
      <c r="AX139" s="13" t="s">
        <v>75</v>
      </c>
      <c r="AY139" s="192" t="s">
        <v>119</v>
      </c>
    </row>
    <row r="140" s="13" customFormat="1">
      <c r="A140" s="13"/>
      <c r="B140" s="191"/>
      <c r="C140" s="13"/>
      <c r="D140" s="186" t="s">
        <v>129</v>
      </c>
      <c r="E140" s="192" t="s">
        <v>1</v>
      </c>
      <c r="F140" s="193" t="s">
        <v>143</v>
      </c>
      <c r="G140" s="13"/>
      <c r="H140" s="194">
        <v>6.2400000000000002</v>
      </c>
      <c r="I140" s="195"/>
      <c r="J140" s="13"/>
      <c r="K140" s="13"/>
      <c r="L140" s="191"/>
      <c r="M140" s="196"/>
      <c r="N140" s="197"/>
      <c r="O140" s="197"/>
      <c r="P140" s="197"/>
      <c r="Q140" s="197"/>
      <c r="R140" s="197"/>
      <c r="S140" s="197"/>
      <c r="T140" s="19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2" t="s">
        <v>129</v>
      </c>
      <c r="AU140" s="192" t="s">
        <v>84</v>
      </c>
      <c r="AV140" s="13" t="s">
        <v>84</v>
      </c>
      <c r="AW140" s="13" t="s">
        <v>32</v>
      </c>
      <c r="AX140" s="13" t="s">
        <v>75</v>
      </c>
      <c r="AY140" s="192" t="s">
        <v>119</v>
      </c>
    </row>
    <row r="141" s="2" customFormat="1" ht="24.15" customHeight="1">
      <c r="A141" s="37"/>
      <c r="B141" s="171"/>
      <c r="C141" s="172" t="s">
        <v>125</v>
      </c>
      <c r="D141" s="172" t="s">
        <v>121</v>
      </c>
      <c r="E141" s="173" t="s">
        <v>144</v>
      </c>
      <c r="F141" s="174" t="s">
        <v>145</v>
      </c>
      <c r="G141" s="175" t="s">
        <v>124</v>
      </c>
      <c r="H141" s="176">
        <v>329.85000000000002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40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0.098000000000000004</v>
      </c>
      <c r="T141" s="183">
        <f>S141*H141</f>
        <v>32.325300000000006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125</v>
      </c>
      <c r="AT141" s="184" t="s">
        <v>121</v>
      </c>
      <c r="AU141" s="184" t="s">
        <v>84</v>
      </c>
      <c r="AY141" s="18" t="s">
        <v>119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80</v>
      </c>
      <c r="BK141" s="185">
        <f>ROUND(I141*H141,2)</f>
        <v>0</v>
      </c>
      <c r="BL141" s="18" t="s">
        <v>125</v>
      </c>
      <c r="BM141" s="184" t="s">
        <v>146</v>
      </c>
    </row>
    <row r="142" s="2" customFormat="1">
      <c r="A142" s="37"/>
      <c r="B142" s="38"/>
      <c r="C142" s="37"/>
      <c r="D142" s="186" t="s">
        <v>127</v>
      </c>
      <c r="E142" s="37"/>
      <c r="F142" s="187" t="s">
        <v>147</v>
      </c>
      <c r="G142" s="37"/>
      <c r="H142" s="37"/>
      <c r="I142" s="188"/>
      <c r="J142" s="37"/>
      <c r="K142" s="37"/>
      <c r="L142" s="38"/>
      <c r="M142" s="189"/>
      <c r="N142" s="190"/>
      <c r="O142" s="76"/>
      <c r="P142" s="76"/>
      <c r="Q142" s="76"/>
      <c r="R142" s="76"/>
      <c r="S142" s="76"/>
      <c r="T142" s="7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127</v>
      </c>
      <c r="AU142" s="18" t="s">
        <v>84</v>
      </c>
    </row>
    <row r="143" s="14" customFormat="1">
      <c r="A143" s="14"/>
      <c r="B143" s="199"/>
      <c r="C143" s="14"/>
      <c r="D143" s="186" t="s">
        <v>129</v>
      </c>
      <c r="E143" s="200" t="s">
        <v>1</v>
      </c>
      <c r="F143" s="201" t="s">
        <v>148</v>
      </c>
      <c r="G143" s="14"/>
      <c r="H143" s="200" t="s">
        <v>1</v>
      </c>
      <c r="I143" s="202"/>
      <c r="J143" s="14"/>
      <c r="K143" s="14"/>
      <c r="L143" s="199"/>
      <c r="M143" s="203"/>
      <c r="N143" s="204"/>
      <c r="O143" s="204"/>
      <c r="P143" s="204"/>
      <c r="Q143" s="204"/>
      <c r="R143" s="204"/>
      <c r="S143" s="204"/>
      <c r="T143" s="20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0" t="s">
        <v>129</v>
      </c>
      <c r="AU143" s="200" t="s">
        <v>84</v>
      </c>
      <c r="AV143" s="14" t="s">
        <v>80</v>
      </c>
      <c r="AW143" s="14" t="s">
        <v>32</v>
      </c>
      <c r="AX143" s="14" t="s">
        <v>75</v>
      </c>
      <c r="AY143" s="200" t="s">
        <v>119</v>
      </c>
    </row>
    <row r="144" s="13" customFormat="1">
      <c r="A144" s="13"/>
      <c r="B144" s="191"/>
      <c r="C144" s="13"/>
      <c r="D144" s="186" t="s">
        <v>129</v>
      </c>
      <c r="E144" s="192" t="s">
        <v>1</v>
      </c>
      <c r="F144" s="193" t="s">
        <v>149</v>
      </c>
      <c r="G144" s="13"/>
      <c r="H144" s="194">
        <v>282.80000000000001</v>
      </c>
      <c r="I144" s="195"/>
      <c r="J144" s="13"/>
      <c r="K144" s="13"/>
      <c r="L144" s="191"/>
      <c r="M144" s="196"/>
      <c r="N144" s="197"/>
      <c r="O144" s="197"/>
      <c r="P144" s="197"/>
      <c r="Q144" s="197"/>
      <c r="R144" s="197"/>
      <c r="S144" s="197"/>
      <c r="T144" s="19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2" t="s">
        <v>129</v>
      </c>
      <c r="AU144" s="192" t="s">
        <v>84</v>
      </c>
      <c r="AV144" s="13" t="s">
        <v>84</v>
      </c>
      <c r="AW144" s="13" t="s">
        <v>32</v>
      </c>
      <c r="AX144" s="13" t="s">
        <v>75</v>
      </c>
      <c r="AY144" s="192" t="s">
        <v>119</v>
      </c>
    </row>
    <row r="145" s="13" customFormat="1">
      <c r="A145" s="13"/>
      <c r="B145" s="191"/>
      <c r="C145" s="13"/>
      <c r="D145" s="186" t="s">
        <v>129</v>
      </c>
      <c r="E145" s="192" t="s">
        <v>1</v>
      </c>
      <c r="F145" s="193" t="s">
        <v>150</v>
      </c>
      <c r="G145" s="13"/>
      <c r="H145" s="194">
        <v>47.049999999999997</v>
      </c>
      <c r="I145" s="195"/>
      <c r="J145" s="13"/>
      <c r="K145" s="13"/>
      <c r="L145" s="191"/>
      <c r="M145" s="196"/>
      <c r="N145" s="197"/>
      <c r="O145" s="197"/>
      <c r="P145" s="197"/>
      <c r="Q145" s="197"/>
      <c r="R145" s="197"/>
      <c r="S145" s="197"/>
      <c r="T145" s="19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2" t="s">
        <v>129</v>
      </c>
      <c r="AU145" s="192" t="s">
        <v>84</v>
      </c>
      <c r="AV145" s="13" t="s">
        <v>84</v>
      </c>
      <c r="AW145" s="13" t="s">
        <v>32</v>
      </c>
      <c r="AX145" s="13" t="s">
        <v>75</v>
      </c>
      <c r="AY145" s="192" t="s">
        <v>119</v>
      </c>
    </row>
    <row r="146" s="2" customFormat="1" ht="24.15" customHeight="1">
      <c r="A146" s="37"/>
      <c r="B146" s="171"/>
      <c r="C146" s="172" t="s">
        <v>151</v>
      </c>
      <c r="D146" s="172" t="s">
        <v>121</v>
      </c>
      <c r="E146" s="173" t="s">
        <v>152</v>
      </c>
      <c r="F146" s="174" t="s">
        <v>153</v>
      </c>
      <c r="G146" s="175" t="s">
        <v>124</v>
      </c>
      <c r="H146" s="176">
        <v>336.08999999999997</v>
      </c>
      <c r="I146" s="177"/>
      <c r="J146" s="178">
        <f>ROUND(I146*H146,2)</f>
        <v>0</v>
      </c>
      <c r="K146" s="179"/>
      <c r="L146" s="38"/>
      <c r="M146" s="180" t="s">
        <v>1</v>
      </c>
      <c r="N146" s="181" t="s">
        <v>40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0.22</v>
      </c>
      <c r="T146" s="183">
        <f>S146*H146</f>
        <v>73.939799999999991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125</v>
      </c>
      <c r="AT146" s="184" t="s">
        <v>121</v>
      </c>
      <c r="AU146" s="184" t="s">
        <v>84</v>
      </c>
      <c r="AY146" s="18" t="s">
        <v>119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80</v>
      </c>
      <c r="BK146" s="185">
        <f>ROUND(I146*H146,2)</f>
        <v>0</v>
      </c>
      <c r="BL146" s="18" t="s">
        <v>125</v>
      </c>
      <c r="BM146" s="184" t="s">
        <v>154</v>
      </c>
    </row>
    <row r="147" s="2" customFormat="1">
      <c r="A147" s="37"/>
      <c r="B147" s="38"/>
      <c r="C147" s="37"/>
      <c r="D147" s="186" t="s">
        <v>127</v>
      </c>
      <c r="E147" s="37"/>
      <c r="F147" s="187" t="s">
        <v>155</v>
      </c>
      <c r="G147" s="37"/>
      <c r="H147" s="37"/>
      <c r="I147" s="188"/>
      <c r="J147" s="37"/>
      <c r="K147" s="37"/>
      <c r="L147" s="38"/>
      <c r="M147" s="189"/>
      <c r="N147" s="190"/>
      <c r="O147" s="76"/>
      <c r="P147" s="76"/>
      <c r="Q147" s="76"/>
      <c r="R147" s="76"/>
      <c r="S147" s="76"/>
      <c r="T147" s="7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8" t="s">
        <v>127</v>
      </c>
      <c r="AU147" s="18" t="s">
        <v>84</v>
      </c>
    </row>
    <row r="148" s="14" customFormat="1">
      <c r="A148" s="14"/>
      <c r="B148" s="199"/>
      <c r="C148" s="14"/>
      <c r="D148" s="186" t="s">
        <v>129</v>
      </c>
      <c r="E148" s="200" t="s">
        <v>1</v>
      </c>
      <c r="F148" s="201" t="s">
        <v>148</v>
      </c>
      <c r="G148" s="14"/>
      <c r="H148" s="200" t="s">
        <v>1</v>
      </c>
      <c r="I148" s="202"/>
      <c r="J148" s="14"/>
      <c r="K148" s="14"/>
      <c r="L148" s="199"/>
      <c r="M148" s="203"/>
      <c r="N148" s="204"/>
      <c r="O148" s="204"/>
      <c r="P148" s="204"/>
      <c r="Q148" s="204"/>
      <c r="R148" s="204"/>
      <c r="S148" s="204"/>
      <c r="T148" s="20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0" t="s">
        <v>129</v>
      </c>
      <c r="AU148" s="200" t="s">
        <v>84</v>
      </c>
      <c r="AV148" s="14" t="s">
        <v>80</v>
      </c>
      <c r="AW148" s="14" t="s">
        <v>32</v>
      </c>
      <c r="AX148" s="14" t="s">
        <v>75</v>
      </c>
      <c r="AY148" s="200" t="s">
        <v>119</v>
      </c>
    </row>
    <row r="149" s="13" customFormat="1">
      <c r="A149" s="13"/>
      <c r="B149" s="191"/>
      <c r="C149" s="13"/>
      <c r="D149" s="186" t="s">
        <v>129</v>
      </c>
      <c r="E149" s="192" t="s">
        <v>1</v>
      </c>
      <c r="F149" s="193" t="s">
        <v>149</v>
      </c>
      <c r="G149" s="13"/>
      <c r="H149" s="194">
        <v>282.80000000000001</v>
      </c>
      <c r="I149" s="195"/>
      <c r="J149" s="13"/>
      <c r="K149" s="13"/>
      <c r="L149" s="191"/>
      <c r="M149" s="196"/>
      <c r="N149" s="197"/>
      <c r="O149" s="197"/>
      <c r="P149" s="197"/>
      <c r="Q149" s="197"/>
      <c r="R149" s="197"/>
      <c r="S149" s="197"/>
      <c r="T149" s="19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2" t="s">
        <v>129</v>
      </c>
      <c r="AU149" s="192" t="s">
        <v>84</v>
      </c>
      <c r="AV149" s="13" t="s">
        <v>84</v>
      </c>
      <c r="AW149" s="13" t="s">
        <v>32</v>
      </c>
      <c r="AX149" s="13" t="s">
        <v>75</v>
      </c>
      <c r="AY149" s="192" t="s">
        <v>119</v>
      </c>
    </row>
    <row r="150" s="13" customFormat="1">
      <c r="A150" s="13"/>
      <c r="B150" s="191"/>
      <c r="C150" s="13"/>
      <c r="D150" s="186" t="s">
        <v>129</v>
      </c>
      <c r="E150" s="192" t="s">
        <v>1</v>
      </c>
      <c r="F150" s="193" t="s">
        <v>150</v>
      </c>
      <c r="G150" s="13"/>
      <c r="H150" s="194">
        <v>47.049999999999997</v>
      </c>
      <c r="I150" s="195"/>
      <c r="J150" s="13"/>
      <c r="K150" s="13"/>
      <c r="L150" s="191"/>
      <c r="M150" s="196"/>
      <c r="N150" s="197"/>
      <c r="O150" s="197"/>
      <c r="P150" s="197"/>
      <c r="Q150" s="197"/>
      <c r="R150" s="197"/>
      <c r="S150" s="197"/>
      <c r="T150" s="19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2" t="s">
        <v>129</v>
      </c>
      <c r="AU150" s="192" t="s">
        <v>84</v>
      </c>
      <c r="AV150" s="13" t="s">
        <v>84</v>
      </c>
      <c r="AW150" s="13" t="s">
        <v>32</v>
      </c>
      <c r="AX150" s="13" t="s">
        <v>75</v>
      </c>
      <c r="AY150" s="192" t="s">
        <v>119</v>
      </c>
    </row>
    <row r="151" s="13" customFormat="1">
      <c r="A151" s="13"/>
      <c r="B151" s="191"/>
      <c r="C151" s="13"/>
      <c r="D151" s="186" t="s">
        <v>129</v>
      </c>
      <c r="E151" s="192" t="s">
        <v>1</v>
      </c>
      <c r="F151" s="193" t="s">
        <v>143</v>
      </c>
      <c r="G151" s="13"/>
      <c r="H151" s="194">
        <v>6.2400000000000002</v>
      </c>
      <c r="I151" s="195"/>
      <c r="J151" s="13"/>
      <c r="K151" s="13"/>
      <c r="L151" s="191"/>
      <c r="M151" s="196"/>
      <c r="N151" s="197"/>
      <c r="O151" s="197"/>
      <c r="P151" s="197"/>
      <c r="Q151" s="197"/>
      <c r="R151" s="197"/>
      <c r="S151" s="197"/>
      <c r="T151" s="19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2" t="s">
        <v>129</v>
      </c>
      <c r="AU151" s="192" t="s">
        <v>84</v>
      </c>
      <c r="AV151" s="13" t="s">
        <v>84</v>
      </c>
      <c r="AW151" s="13" t="s">
        <v>32</v>
      </c>
      <c r="AX151" s="13" t="s">
        <v>75</v>
      </c>
      <c r="AY151" s="192" t="s">
        <v>119</v>
      </c>
    </row>
    <row r="152" s="2" customFormat="1" ht="16.5" customHeight="1">
      <c r="A152" s="37"/>
      <c r="B152" s="171"/>
      <c r="C152" s="172" t="s">
        <v>156</v>
      </c>
      <c r="D152" s="172" t="s">
        <v>121</v>
      </c>
      <c r="E152" s="173" t="s">
        <v>157</v>
      </c>
      <c r="F152" s="174" t="s">
        <v>158</v>
      </c>
      <c r="G152" s="175" t="s">
        <v>159</v>
      </c>
      <c r="H152" s="176">
        <v>111.5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0.20499999999999999</v>
      </c>
      <c r="T152" s="183">
        <f>S152*H152</f>
        <v>22.857499999999998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125</v>
      </c>
      <c r="AT152" s="184" t="s">
        <v>121</v>
      </c>
      <c r="AU152" s="184" t="s">
        <v>84</v>
      </c>
      <c r="AY152" s="18" t="s">
        <v>119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80</v>
      </c>
      <c r="BK152" s="185">
        <f>ROUND(I152*H152,2)</f>
        <v>0</v>
      </c>
      <c r="BL152" s="18" t="s">
        <v>125</v>
      </c>
      <c r="BM152" s="184" t="s">
        <v>160</v>
      </c>
    </row>
    <row r="153" s="2" customFormat="1">
      <c r="A153" s="37"/>
      <c r="B153" s="38"/>
      <c r="C153" s="37"/>
      <c r="D153" s="186" t="s">
        <v>127</v>
      </c>
      <c r="E153" s="37"/>
      <c r="F153" s="187" t="s">
        <v>161</v>
      </c>
      <c r="G153" s="37"/>
      <c r="H153" s="37"/>
      <c r="I153" s="188"/>
      <c r="J153" s="37"/>
      <c r="K153" s="37"/>
      <c r="L153" s="38"/>
      <c r="M153" s="189"/>
      <c r="N153" s="190"/>
      <c r="O153" s="76"/>
      <c r="P153" s="76"/>
      <c r="Q153" s="76"/>
      <c r="R153" s="76"/>
      <c r="S153" s="76"/>
      <c r="T153" s="7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8" t="s">
        <v>127</v>
      </c>
      <c r="AU153" s="18" t="s">
        <v>84</v>
      </c>
    </row>
    <row r="154" s="13" customFormat="1">
      <c r="A154" s="13"/>
      <c r="B154" s="191"/>
      <c r="C154" s="13"/>
      <c r="D154" s="186" t="s">
        <v>129</v>
      </c>
      <c r="E154" s="192" t="s">
        <v>1</v>
      </c>
      <c r="F154" s="193" t="s">
        <v>162</v>
      </c>
      <c r="G154" s="13"/>
      <c r="H154" s="194">
        <v>111.5</v>
      </c>
      <c r="I154" s="195"/>
      <c r="J154" s="13"/>
      <c r="K154" s="13"/>
      <c r="L154" s="191"/>
      <c r="M154" s="196"/>
      <c r="N154" s="197"/>
      <c r="O154" s="197"/>
      <c r="P154" s="197"/>
      <c r="Q154" s="197"/>
      <c r="R154" s="197"/>
      <c r="S154" s="197"/>
      <c r="T154" s="19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2" t="s">
        <v>129</v>
      </c>
      <c r="AU154" s="192" t="s">
        <v>84</v>
      </c>
      <c r="AV154" s="13" t="s">
        <v>84</v>
      </c>
      <c r="AW154" s="13" t="s">
        <v>32</v>
      </c>
      <c r="AX154" s="13" t="s">
        <v>75</v>
      </c>
      <c r="AY154" s="192" t="s">
        <v>119</v>
      </c>
    </row>
    <row r="155" s="2" customFormat="1" ht="33" customHeight="1">
      <c r="A155" s="37"/>
      <c r="B155" s="171"/>
      <c r="C155" s="172" t="s">
        <v>163</v>
      </c>
      <c r="D155" s="172" t="s">
        <v>121</v>
      </c>
      <c r="E155" s="173" t="s">
        <v>164</v>
      </c>
      <c r="F155" s="174" t="s">
        <v>165</v>
      </c>
      <c r="G155" s="175" t="s">
        <v>166</v>
      </c>
      <c r="H155" s="176">
        <v>16.695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40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125</v>
      </c>
      <c r="AT155" s="184" t="s">
        <v>121</v>
      </c>
      <c r="AU155" s="184" t="s">
        <v>84</v>
      </c>
      <c r="AY155" s="18" t="s">
        <v>119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125</v>
      </c>
      <c r="BM155" s="184" t="s">
        <v>167</v>
      </c>
    </row>
    <row r="156" s="2" customFormat="1">
      <c r="A156" s="37"/>
      <c r="B156" s="38"/>
      <c r="C156" s="37"/>
      <c r="D156" s="186" t="s">
        <v>127</v>
      </c>
      <c r="E156" s="37"/>
      <c r="F156" s="187" t="s">
        <v>168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127</v>
      </c>
      <c r="AU156" s="18" t="s">
        <v>84</v>
      </c>
    </row>
    <row r="157" s="13" customFormat="1">
      <c r="A157" s="13"/>
      <c r="B157" s="191"/>
      <c r="C157" s="13"/>
      <c r="D157" s="186" t="s">
        <v>129</v>
      </c>
      <c r="E157" s="192" t="s">
        <v>1</v>
      </c>
      <c r="F157" s="193" t="s">
        <v>169</v>
      </c>
      <c r="G157" s="13"/>
      <c r="H157" s="194">
        <v>16.695</v>
      </c>
      <c r="I157" s="195"/>
      <c r="J157" s="13"/>
      <c r="K157" s="13"/>
      <c r="L157" s="191"/>
      <c r="M157" s="196"/>
      <c r="N157" s="197"/>
      <c r="O157" s="197"/>
      <c r="P157" s="197"/>
      <c r="Q157" s="197"/>
      <c r="R157" s="197"/>
      <c r="S157" s="197"/>
      <c r="T157" s="19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2" t="s">
        <v>129</v>
      </c>
      <c r="AU157" s="192" t="s">
        <v>84</v>
      </c>
      <c r="AV157" s="13" t="s">
        <v>84</v>
      </c>
      <c r="AW157" s="13" t="s">
        <v>32</v>
      </c>
      <c r="AX157" s="13" t="s">
        <v>75</v>
      </c>
      <c r="AY157" s="192" t="s">
        <v>119</v>
      </c>
    </row>
    <row r="158" s="2" customFormat="1" ht="33" customHeight="1">
      <c r="A158" s="37"/>
      <c r="B158" s="171"/>
      <c r="C158" s="172" t="s">
        <v>170</v>
      </c>
      <c r="D158" s="172" t="s">
        <v>121</v>
      </c>
      <c r="E158" s="173" t="s">
        <v>171</v>
      </c>
      <c r="F158" s="174" t="s">
        <v>172</v>
      </c>
      <c r="G158" s="175" t="s">
        <v>166</v>
      </c>
      <c r="H158" s="176">
        <v>60.399999999999999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125</v>
      </c>
      <c r="AT158" s="184" t="s">
        <v>121</v>
      </c>
      <c r="AU158" s="184" t="s">
        <v>84</v>
      </c>
      <c r="AY158" s="18" t="s">
        <v>119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80</v>
      </c>
      <c r="BK158" s="185">
        <f>ROUND(I158*H158,2)</f>
        <v>0</v>
      </c>
      <c r="BL158" s="18" t="s">
        <v>125</v>
      </c>
      <c r="BM158" s="184" t="s">
        <v>173</v>
      </c>
    </row>
    <row r="159" s="2" customFormat="1">
      <c r="A159" s="37"/>
      <c r="B159" s="38"/>
      <c r="C159" s="37"/>
      <c r="D159" s="186" t="s">
        <v>127</v>
      </c>
      <c r="E159" s="37"/>
      <c r="F159" s="187" t="s">
        <v>174</v>
      </c>
      <c r="G159" s="37"/>
      <c r="H159" s="37"/>
      <c r="I159" s="188"/>
      <c r="J159" s="37"/>
      <c r="K159" s="37"/>
      <c r="L159" s="38"/>
      <c r="M159" s="189"/>
      <c r="N159" s="190"/>
      <c r="O159" s="76"/>
      <c r="P159" s="76"/>
      <c r="Q159" s="76"/>
      <c r="R159" s="76"/>
      <c r="S159" s="76"/>
      <c r="T159" s="7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8" t="s">
        <v>127</v>
      </c>
      <c r="AU159" s="18" t="s">
        <v>84</v>
      </c>
    </row>
    <row r="160" s="13" customFormat="1">
      <c r="A160" s="13"/>
      <c r="B160" s="191"/>
      <c r="C160" s="13"/>
      <c r="D160" s="186" t="s">
        <v>129</v>
      </c>
      <c r="E160" s="192" t="s">
        <v>1</v>
      </c>
      <c r="F160" s="193" t="s">
        <v>175</v>
      </c>
      <c r="G160" s="13"/>
      <c r="H160" s="194">
        <v>48.240000000000002</v>
      </c>
      <c r="I160" s="195"/>
      <c r="J160" s="13"/>
      <c r="K160" s="13"/>
      <c r="L160" s="191"/>
      <c r="M160" s="196"/>
      <c r="N160" s="197"/>
      <c r="O160" s="197"/>
      <c r="P160" s="197"/>
      <c r="Q160" s="197"/>
      <c r="R160" s="197"/>
      <c r="S160" s="197"/>
      <c r="T160" s="19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2" t="s">
        <v>129</v>
      </c>
      <c r="AU160" s="192" t="s">
        <v>84</v>
      </c>
      <c r="AV160" s="13" t="s">
        <v>84</v>
      </c>
      <c r="AW160" s="13" t="s">
        <v>32</v>
      </c>
      <c r="AX160" s="13" t="s">
        <v>75</v>
      </c>
      <c r="AY160" s="192" t="s">
        <v>119</v>
      </c>
    </row>
    <row r="161" s="13" customFormat="1">
      <c r="A161" s="13"/>
      <c r="B161" s="191"/>
      <c r="C161" s="13"/>
      <c r="D161" s="186" t="s">
        <v>129</v>
      </c>
      <c r="E161" s="192" t="s">
        <v>1</v>
      </c>
      <c r="F161" s="193" t="s">
        <v>176</v>
      </c>
      <c r="G161" s="13"/>
      <c r="H161" s="194">
        <v>12.16</v>
      </c>
      <c r="I161" s="195"/>
      <c r="J161" s="13"/>
      <c r="K161" s="13"/>
      <c r="L161" s="191"/>
      <c r="M161" s="196"/>
      <c r="N161" s="197"/>
      <c r="O161" s="197"/>
      <c r="P161" s="197"/>
      <c r="Q161" s="197"/>
      <c r="R161" s="197"/>
      <c r="S161" s="197"/>
      <c r="T161" s="19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2" t="s">
        <v>129</v>
      </c>
      <c r="AU161" s="192" t="s">
        <v>84</v>
      </c>
      <c r="AV161" s="13" t="s">
        <v>84</v>
      </c>
      <c r="AW161" s="13" t="s">
        <v>32</v>
      </c>
      <c r="AX161" s="13" t="s">
        <v>75</v>
      </c>
      <c r="AY161" s="192" t="s">
        <v>119</v>
      </c>
    </row>
    <row r="162" s="2" customFormat="1" ht="37.8" customHeight="1">
      <c r="A162" s="37"/>
      <c r="B162" s="171"/>
      <c r="C162" s="172" t="s">
        <v>177</v>
      </c>
      <c r="D162" s="172" t="s">
        <v>121</v>
      </c>
      <c r="E162" s="173" t="s">
        <v>178</v>
      </c>
      <c r="F162" s="174" t="s">
        <v>179</v>
      </c>
      <c r="G162" s="175" t="s">
        <v>166</v>
      </c>
      <c r="H162" s="176">
        <v>48.151000000000003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125</v>
      </c>
      <c r="AT162" s="184" t="s">
        <v>121</v>
      </c>
      <c r="AU162" s="184" t="s">
        <v>84</v>
      </c>
      <c r="AY162" s="18" t="s">
        <v>119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80</v>
      </c>
      <c r="BK162" s="185">
        <f>ROUND(I162*H162,2)</f>
        <v>0</v>
      </c>
      <c r="BL162" s="18" t="s">
        <v>125</v>
      </c>
      <c r="BM162" s="184" t="s">
        <v>180</v>
      </c>
    </row>
    <row r="163" s="2" customFormat="1">
      <c r="A163" s="37"/>
      <c r="B163" s="38"/>
      <c r="C163" s="37"/>
      <c r="D163" s="186" t="s">
        <v>127</v>
      </c>
      <c r="E163" s="37"/>
      <c r="F163" s="187" t="s">
        <v>181</v>
      </c>
      <c r="G163" s="37"/>
      <c r="H163" s="37"/>
      <c r="I163" s="188"/>
      <c r="J163" s="37"/>
      <c r="K163" s="37"/>
      <c r="L163" s="38"/>
      <c r="M163" s="189"/>
      <c r="N163" s="190"/>
      <c r="O163" s="76"/>
      <c r="P163" s="76"/>
      <c r="Q163" s="76"/>
      <c r="R163" s="76"/>
      <c r="S163" s="76"/>
      <c r="T163" s="7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8" t="s">
        <v>127</v>
      </c>
      <c r="AU163" s="18" t="s">
        <v>84</v>
      </c>
    </row>
    <row r="164" s="13" customFormat="1">
      <c r="A164" s="13"/>
      <c r="B164" s="191"/>
      <c r="C164" s="13"/>
      <c r="D164" s="186" t="s">
        <v>129</v>
      </c>
      <c r="E164" s="192" t="s">
        <v>1</v>
      </c>
      <c r="F164" s="193" t="s">
        <v>175</v>
      </c>
      <c r="G164" s="13"/>
      <c r="H164" s="194">
        <v>48.240000000000002</v>
      </c>
      <c r="I164" s="195"/>
      <c r="J164" s="13"/>
      <c r="K164" s="13"/>
      <c r="L164" s="191"/>
      <c r="M164" s="196"/>
      <c r="N164" s="197"/>
      <c r="O164" s="197"/>
      <c r="P164" s="197"/>
      <c r="Q164" s="197"/>
      <c r="R164" s="197"/>
      <c r="S164" s="197"/>
      <c r="T164" s="19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2" t="s">
        <v>129</v>
      </c>
      <c r="AU164" s="192" t="s">
        <v>84</v>
      </c>
      <c r="AV164" s="13" t="s">
        <v>84</v>
      </c>
      <c r="AW164" s="13" t="s">
        <v>32</v>
      </c>
      <c r="AX164" s="13" t="s">
        <v>75</v>
      </c>
      <c r="AY164" s="192" t="s">
        <v>119</v>
      </c>
    </row>
    <row r="165" s="13" customFormat="1">
      <c r="A165" s="13"/>
      <c r="B165" s="191"/>
      <c r="C165" s="13"/>
      <c r="D165" s="186" t="s">
        <v>129</v>
      </c>
      <c r="E165" s="192" t="s">
        <v>1</v>
      </c>
      <c r="F165" s="193" t="s">
        <v>176</v>
      </c>
      <c r="G165" s="13"/>
      <c r="H165" s="194">
        <v>12.16</v>
      </c>
      <c r="I165" s="195"/>
      <c r="J165" s="13"/>
      <c r="K165" s="13"/>
      <c r="L165" s="191"/>
      <c r="M165" s="196"/>
      <c r="N165" s="197"/>
      <c r="O165" s="197"/>
      <c r="P165" s="197"/>
      <c r="Q165" s="197"/>
      <c r="R165" s="197"/>
      <c r="S165" s="197"/>
      <c r="T165" s="19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2" t="s">
        <v>129</v>
      </c>
      <c r="AU165" s="192" t="s">
        <v>84</v>
      </c>
      <c r="AV165" s="13" t="s">
        <v>84</v>
      </c>
      <c r="AW165" s="13" t="s">
        <v>32</v>
      </c>
      <c r="AX165" s="13" t="s">
        <v>75</v>
      </c>
      <c r="AY165" s="192" t="s">
        <v>119</v>
      </c>
    </row>
    <row r="166" s="13" customFormat="1">
      <c r="A166" s="13"/>
      <c r="B166" s="191"/>
      <c r="C166" s="13"/>
      <c r="D166" s="186" t="s">
        <v>129</v>
      </c>
      <c r="E166" s="192" t="s">
        <v>1</v>
      </c>
      <c r="F166" s="193" t="s">
        <v>169</v>
      </c>
      <c r="G166" s="13"/>
      <c r="H166" s="194">
        <v>16.695</v>
      </c>
      <c r="I166" s="195"/>
      <c r="J166" s="13"/>
      <c r="K166" s="13"/>
      <c r="L166" s="191"/>
      <c r="M166" s="196"/>
      <c r="N166" s="197"/>
      <c r="O166" s="197"/>
      <c r="P166" s="197"/>
      <c r="Q166" s="197"/>
      <c r="R166" s="197"/>
      <c r="S166" s="197"/>
      <c r="T166" s="19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2" t="s">
        <v>129</v>
      </c>
      <c r="AU166" s="192" t="s">
        <v>84</v>
      </c>
      <c r="AV166" s="13" t="s">
        <v>84</v>
      </c>
      <c r="AW166" s="13" t="s">
        <v>32</v>
      </c>
      <c r="AX166" s="13" t="s">
        <v>75</v>
      </c>
      <c r="AY166" s="192" t="s">
        <v>119</v>
      </c>
    </row>
    <row r="167" s="13" customFormat="1">
      <c r="A167" s="13"/>
      <c r="B167" s="191"/>
      <c r="C167" s="13"/>
      <c r="D167" s="186" t="s">
        <v>129</v>
      </c>
      <c r="E167" s="192" t="s">
        <v>1</v>
      </c>
      <c r="F167" s="193" t="s">
        <v>182</v>
      </c>
      <c r="G167" s="13"/>
      <c r="H167" s="194">
        <v>-28.943999999999999</v>
      </c>
      <c r="I167" s="195"/>
      <c r="J167" s="13"/>
      <c r="K167" s="13"/>
      <c r="L167" s="191"/>
      <c r="M167" s="196"/>
      <c r="N167" s="197"/>
      <c r="O167" s="197"/>
      <c r="P167" s="197"/>
      <c r="Q167" s="197"/>
      <c r="R167" s="197"/>
      <c r="S167" s="197"/>
      <c r="T167" s="19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2" t="s">
        <v>129</v>
      </c>
      <c r="AU167" s="192" t="s">
        <v>84</v>
      </c>
      <c r="AV167" s="13" t="s">
        <v>84</v>
      </c>
      <c r="AW167" s="13" t="s">
        <v>32</v>
      </c>
      <c r="AX167" s="13" t="s">
        <v>75</v>
      </c>
      <c r="AY167" s="192" t="s">
        <v>119</v>
      </c>
    </row>
    <row r="168" s="2" customFormat="1" ht="24.15" customHeight="1">
      <c r="A168" s="37"/>
      <c r="B168" s="171"/>
      <c r="C168" s="172" t="s">
        <v>183</v>
      </c>
      <c r="D168" s="172" t="s">
        <v>121</v>
      </c>
      <c r="E168" s="173" t="s">
        <v>184</v>
      </c>
      <c r="F168" s="174" t="s">
        <v>185</v>
      </c>
      <c r="G168" s="175" t="s">
        <v>166</v>
      </c>
      <c r="H168" s="176">
        <v>48.151000000000003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125</v>
      </c>
      <c r="AT168" s="184" t="s">
        <v>121</v>
      </c>
      <c r="AU168" s="184" t="s">
        <v>84</v>
      </c>
      <c r="AY168" s="18" t="s">
        <v>119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8" t="s">
        <v>80</v>
      </c>
      <c r="BK168" s="185">
        <f>ROUND(I168*H168,2)</f>
        <v>0</v>
      </c>
      <c r="BL168" s="18" t="s">
        <v>125</v>
      </c>
      <c r="BM168" s="184" t="s">
        <v>186</v>
      </c>
    </row>
    <row r="169" s="2" customFormat="1">
      <c r="A169" s="37"/>
      <c r="B169" s="38"/>
      <c r="C169" s="37"/>
      <c r="D169" s="186" t="s">
        <v>127</v>
      </c>
      <c r="E169" s="37"/>
      <c r="F169" s="187" t="s">
        <v>187</v>
      </c>
      <c r="G169" s="37"/>
      <c r="H169" s="37"/>
      <c r="I169" s="188"/>
      <c r="J169" s="37"/>
      <c r="K169" s="37"/>
      <c r="L169" s="38"/>
      <c r="M169" s="189"/>
      <c r="N169" s="190"/>
      <c r="O169" s="76"/>
      <c r="P169" s="76"/>
      <c r="Q169" s="76"/>
      <c r="R169" s="76"/>
      <c r="S169" s="76"/>
      <c r="T169" s="7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8" t="s">
        <v>127</v>
      </c>
      <c r="AU169" s="18" t="s">
        <v>84</v>
      </c>
    </row>
    <row r="170" s="2" customFormat="1" ht="16.5" customHeight="1">
      <c r="A170" s="37"/>
      <c r="B170" s="171"/>
      <c r="C170" s="172" t="s">
        <v>188</v>
      </c>
      <c r="D170" s="172" t="s">
        <v>121</v>
      </c>
      <c r="E170" s="173" t="s">
        <v>189</v>
      </c>
      <c r="F170" s="174" t="s">
        <v>190</v>
      </c>
      <c r="G170" s="175" t="s">
        <v>166</v>
      </c>
      <c r="H170" s="176">
        <v>48.151000000000003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40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125</v>
      </c>
      <c r="AT170" s="184" t="s">
        <v>121</v>
      </c>
      <c r="AU170" s="184" t="s">
        <v>84</v>
      </c>
      <c r="AY170" s="18" t="s">
        <v>119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80</v>
      </c>
      <c r="BK170" s="185">
        <f>ROUND(I170*H170,2)</f>
        <v>0</v>
      </c>
      <c r="BL170" s="18" t="s">
        <v>125</v>
      </c>
      <c r="BM170" s="184" t="s">
        <v>191</v>
      </c>
    </row>
    <row r="171" s="2" customFormat="1">
      <c r="A171" s="37"/>
      <c r="B171" s="38"/>
      <c r="C171" s="37"/>
      <c r="D171" s="186" t="s">
        <v>127</v>
      </c>
      <c r="E171" s="37"/>
      <c r="F171" s="187" t="s">
        <v>192</v>
      </c>
      <c r="G171" s="37"/>
      <c r="H171" s="37"/>
      <c r="I171" s="188"/>
      <c r="J171" s="37"/>
      <c r="K171" s="37"/>
      <c r="L171" s="38"/>
      <c r="M171" s="189"/>
      <c r="N171" s="190"/>
      <c r="O171" s="76"/>
      <c r="P171" s="76"/>
      <c r="Q171" s="76"/>
      <c r="R171" s="76"/>
      <c r="S171" s="76"/>
      <c r="T171" s="7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8" t="s">
        <v>127</v>
      </c>
      <c r="AU171" s="18" t="s">
        <v>84</v>
      </c>
    </row>
    <row r="172" s="2" customFormat="1" ht="44.25" customHeight="1">
      <c r="A172" s="37"/>
      <c r="B172" s="171"/>
      <c r="C172" s="172" t="s">
        <v>8</v>
      </c>
      <c r="D172" s="172" t="s">
        <v>121</v>
      </c>
      <c r="E172" s="173" t="s">
        <v>193</v>
      </c>
      <c r="F172" s="174" t="s">
        <v>194</v>
      </c>
      <c r="G172" s="175" t="s">
        <v>195</v>
      </c>
      <c r="H172" s="176">
        <v>81.856999999999999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40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125</v>
      </c>
      <c r="AT172" s="184" t="s">
        <v>121</v>
      </c>
      <c r="AU172" s="184" t="s">
        <v>84</v>
      </c>
      <c r="AY172" s="18" t="s">
        <v>119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80</v>
      </c>
      <c r="BK172" s="185">
        <f>ROUND(I172*H172,2)</f>
        <v>0</v>
      </c>
      <c r="BL172" s="18" t="s">
        <v>125</v>
      </c>
      <c r="BM172" s="184" t="s">
        <v>196</v>
      </c>
    </row>
    <row r="173" s="2" customFormat="1">
      <c r="A173" s="37"/>
      <c r="B173" s="38"/>
      <c r="C173" s="37"/>
      <c r="D173" s="186" t="s">
        <v>127</v>
      </c>
      <c r="E173" s="37"/>
      <c r="F173" s="187" t="s">
        <v>197</v>
      </c>
      <c r="G173" s="37"/>
      <c r="H173" s="37"/>
      <c r="I173" s="188"/>
      <c r="J173" s="37"/>
      <c r="K173" s="37"/>
      <c r="L173" s="38"/>
      <c r="M173" s="189"/>
      <c r="N173" s="190"/>
      <c r="O173" s="76"/>
      <c r="P173" s="76"/>
      <c r="Q173" s="76"/>
      <c r="R173" s="76"/>
      <c r="S173" s="76"/>
      <c r="T173" s="7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8" t="s">
        <v>127</v>
      </c>
      <c r="AU173" s="18" t="s">
        <v>84</v>
      </c>
    </row>
    <row r="174" s="13" customFormat="1">
      <c r="A174" s="13"/>
      <c r="B174" s="191"/>
      <c r="C174" s="13"/>
      <c r="D174" s="186" t="s">
        <v>129</v>
      </c>
      <c r="E174" s="192" t="s">
        <v>1</v>
      </c>
      <c r="F174" s="193" t="s">
        <v>198</v>
      </c>
      <c r="G174" s="13"/>
      <c r="H174" s="194">
        <v>81.856999999999999</v>
      </c>
      <c r="I174" s="195"/>
      <c r="J174" s="13"/>
      <c r="K174" s="13"/>
      <c r="L174" s="191"/>
      <c r="M174" s="196"/>
      <c r="N174" s="197"/>
      <c r="O174" s="197"/>
      <c r="P174" s="197"/>
      <c r="Q174" s="197"/>
      <c r="R174" s="197"/>
      <c r="S174" s="197"/>
      <c r="T174" s="19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2" t="s">
        <v>129</v>
      </c>
      <c r="AU174" s="192" t="s">
        <v>84</v>
      </c>
      <c r="AV174" s="13" t="s">
        <v>84</v>
      </c>
      <c r="AW174" s="13" t="s">
        <v>32</v>
      </c>
      <c r="AX174" s="13" t="s">
        <v>75</v>
      </c>
      <c r="AY174" s="192" t="s">
        <v>119</v>
      </c>
    </row>
    <row r="175" s="2" customFormat="1" ht="24.15" customHeight="1">
      <c r="A175" s="37"/>
      <c r="B175" s="171"/>
      <c r="C175" s="172" t="s">
        <v>199</v>
      </c>
      <c r="D175" s="172" t="s">
        <v>121</v>
      </c>
      <c r="E175" s="173" t="s">
        <v>200</v>
      </c>
      <c r="F175" s="174" t="s">
        <v>201</v>
      </c>
      <c r="G175" s="175" t="s">
        <v>166</v>
      </c>
      <c r="H175" s="176">
        <v>28.943999999999999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40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125</v>
      </c>
      <c r="AT175" s="184" t="s">
        <v>121</v>
      </c>
      <c r="AU175" s="184" t="s">
        <v>84</v>
      </c>
      <c r="AY175" s="18" t="s">
        <v>119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125</v>
      </c>
      <c r="BM175" s="184" t="s">
        <v>202</v>
      </c>
    </row>
    <row r="176" s="2" customFormat="1">
      <c r="A176" s="37"/>
      <c r="B176" s="38"/>
      <c r="C176" s="37"/>
      <c r="D176" s="186" t="s">
        <v>127</v>
      </c>
      <c r="E176" s="37"/>
      <c r="F176" s="187" t="s">
        <v>203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127</v>
      </c>
      <c r="AU176" s="18" t="s">
        <v>84</v>
      </c>
    </row>
    <row r="177" s="13" customFormat="1">
      <c r="A177" s="13"/>
      <c r="B177" s="191"/>
      <c r="C177" s="13"/>
      <c r="D177" s="186" t="s">
        <v>129</v>
      </c>
      <c r="E177" s="192" t="s">
        <v>1</v>
      </c>
      <c r="F177" s="193" t="s">
        <v>175</v>
      </c>
      <c r="G177" s="13"/>
      <c r="H177" s="194">
        <v>48.240000000000002</v>
      </c>
      <c r="I177" s="195"/>
      <c r="J177" s="13"/>
      <c r="K177" s="13"/>
      <c r="L177" s="191"/>
      <c r="M177" s="196"/>
      <c r="N177" s="197"/>
      <c r="O177" s="197"/>
      <c r="P177" s="197"/>
      <c r="Q177" s="197"/>
      <c r="R177" s="197"/>
      <c r="S177" s="197"/>
      <c r="T177" s="19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2" t="s">
        <v>129</v>
      </c>
      <c r="AU177" s="192" t="s">
        <v>84</v>
      </c>
      <c r="AV177" s="13" t="s">
        <v>84</v>
      </c>
      <c r="AW177" s="13" t="s">
        <v>32</v>
      </c>
      <c r="AX177" s="13" t="s">
        <v>75</v>
      </c>
      <c r="AY177" s="192" t="s">
        <v>119</v>
      </c>
    </row>
    <row r="178" s="13" customFormat="1">
      <c r="A178" s="13"/>
      <c r="B178" s="191"/>
      <c r="C178" s="13"/>
      <c r="D178" s="186" t="s">
        <v>129</v>
      </c>
      <c r="E178" s="192" t="s">
        <v>1</v>
      </c>
      <c r="F178" s="193" t="s">
        <v>204</v>
      </c>
      <c r="G178" s="13"/>
      <c r="H178" s="194">
        <v>-16.079999999999998</v>
      </c>
      <c r="I178" s="195"/>
      <c r="J178" s="13"/>
      <c r="K178" s="13"/>
      <c r="L178" s="191"/>
      <c r="M178" s="196"/>
      <c r="N178" s="197"/>
      <c r="O178" s="197"/>
      <c r="P178" s="197"/>
      <c r="Q178" s="197"/>
      <c r="R178" s="197"/>
      <c r="S178" s="197"/>
      <c r="T178" s="19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2" t="s">
        <v>129</v>
      </c>
      <c r="AU178" s="192" t="s">
        <v>84</v>
      </c>
      <c r="AV178" s="13" t="s">
        <v>84</v>
      </c>
      <c r="AW178" s="13" t="s">
        <v>32</v>
      </c>
      <c r="AX178" s="13" t="s">
        <v>75</v>
      </c>
      <c r="AY178" s="192" t="s">
        <v>119</v>
      </c>
    </row>
    <row r="179" s="13" customFormat="1">
      <c r="A179" s="13"/>
      <c r="B179" s="191"/>
      <c r="C179" s="13"/>
      <c r="D179" s="186" t="s">
        <v>129</v>
      </c>
      <c r="E179" s="192" t="s">
        <v>1</v>
      </c>
      <c r="F179" s="193" t="s">
        <v>205</v>
      </c>
      <c r="G179" s="13"/>
      <c r="H179" s="194">
        <v>-3.2160000000000002</v>
      </c>
      <c r="I179" s="195"/>
      <c r="J179" s="13"/>
      <c r="K179" s="13"/>
      <c r="L179" s="191"/>
      <c r="M179" s="196"/>
      <c r="N179" s="197"/>
      <c r="O179" s="197"/>
      <c r="P179" s="197"/>
      <c r="Q179" s="197"/>
      <c r="R179" s="197"/>
      <c r="S179" s="197"/>
      <c r="T179" s="19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2" t="s">
        <v>129</v>
      </c>
      <c r="AU179" s="192" t="s">
        <v>84</v>
      </c>
      <c r="AV179" s="13" t="s">
        <v>84</v>
      </c>
      <c r="AW179" s="13" t="s">
        <v>32</v>
      </c>
      <c r="AX179" s="13" t="s">
        <v>75</v>
      </c>
      <c r="AY179" s="192" t="s">
        <v>119</v>
      </c>
    </row>
    <row r="180" s="2" customFormat="1" ht="24.15" customHeight="1">
      <c r="A180" s="37"/>
      <c r="B180" s="171"/>
      <c r="C180" s="172" t="s">
        <v>206</v>
      </c>
      <c r="D180" s="172" t="s">
        <v>121</v>
      </c>
      <c r="E180" s="173" t="s">
        <v>207</v>
      </c>
      <c r="F180" s="174" t="s">
        <v>208</v>
      </c>
      <c r="G180" s="175" t="s">
        <v>166</v>
      </c>
      <c r="H180" s="176">
        <v>16.079999999999998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40</v>
      </c>
      <c r="O180" s="76"/>
      <c r="P180" s="182">
        <f>O180*H180</f>
        <v>0</v>
      </c>
      <c r="Q180" s="182">
        <v>0</v>
      </c>
      <c r="R180" s="182">
        <f>Q180*H180</f>
        <v>0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125</v>
      </c>
      <c r="AT180" s="184" t="s">
        <v>121</v>
      </c>
      <c r="AU180" s="184" t="s">
        <v>84</v>
      </c>
      <c r="AY180" s="18" t="s">
        <v>119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80</v>
      </c>
      <c r="BK180" s="185">
        <f>ROUND(I180*H180,2)</f>
        <v>0</v>
      </c>
      <c r="BL180" s="18" t="s">
        <v>125</v>
      </c>
      <c r="BM180" s="184" t="s">
        <v>209</v>
      </c>
    </row>
    <row r="181" s="2" customFormat="1">
      <c r="A181" s="37"/>
      <c r="B181" s="38"/>
      <c r="C181" s="37"/>
      <c r="D181" s="186" t="s">
        <v>127</v>
      </c>
      <c r="E181" s="37"/>
      <c r="F181" s="187" t="s">
        <v>210</v>
      </c>
      <c r="G181" s="37"/>
      <c r="H181" s="37"/>
      <c r="I181" s="188"/>
      <c r="J181" s="37"/>
      <c r="K181" s="37"/>
      <c r="L181" s="38"/>
      <c r="M181" s="189"/>
      <c r="N181" s="190"/>
      <c r="O181" s="76"/>
      <c r="P181" s="76"/>
      <c r="Q181" s="76"/>
      <c r="R181" s="76"/>
      <c r="S181" s="76"/>
      <c r="T181" s="7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8" t="s">
        <v>127</v>
      </c>
      <c r="AU181" s="18" t="s">
        <v>84</v>
      </c>
    </row>
    <row r="182" s="13" customFormat="1">
      <c r="A182" s="13"/>
      <c r="B182" s="191"/>
      <c r="C182" s="13"/>
      <c r="D182" s="186" t="s">
        <v>129</v>
      </c>
      <c r="E182" s="192" t="s">
        <v>1</v>
      </c>
      <c r="F182" s="193" t="s">
        <v>211</v>
      </c>
      <c r="G182" s="13"/>
      <c r="H182" s="194">
        <v>16.079999999999998</v>
      </c>
      <c r="I182" s="195"/>
      <c r="J182" s="13"/>
      <c r="K182" s="13"/>
      <c r="L182" s="191"/>
      <c r="M182" s="196"/>
      <c r="N182" s="197"/>
      <c r="O182" s="197"/>
      <c r="P182" s="197"/>
      <c r="Q182" s="197"/>
      <c r="R182" s="197"/>
      <c r="S182" s="197"/>
      <c r="T182" s="19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2" t="s">
        <v>129</v>
      </c>
      <c r="AU182" s="192" t="s">
        <v>84</v>
      </c>
      <c r="AV182" s="13" t="s">
        <v>84</v>
      </c>
      <c r="AW182" s="13" t="s">
        <v>32</v>
      </c>
      <c r="AX182" s="13" t="s">
        <v>80</v>
      </c>
      <c r="AY182" s="192" t="s">
        <v>119</v>
      </c>
    </row>
    <row r="183" s="2" customFormat="1" ht="16.5" customHeight="1">
      <c r="A183" s="37"/>
      <c r="B183" s="171"/>
      <c r="C183" s="206" t="s">
        <v>212</v>
      </c>
      <c r="D183" s="206" t="s">
        <v>213</v>
      </c>
      <c r="E183" s="207" t="s">
        <v>214</v>
      </c>
      <c r="F183" s="208" t="s">
        <v>215</v>
      </c>
      <c r="G183" s="209" t="s">
        <v>195</v>
      </c>
      <c r="H183" s="210">
        <v>30.552</v>
      </c>
      <c r="I183" s="211"/>
      <c r="J183" s="212">
        <f>ROUND(I183*H183,2)</f>
        <v>0</v>
      </c>
      <c r="K183" s="213"/>
      <c r="L183" s="214"/>
      <c r="M183" s="215" t="s">
        <v>1</v>
      </c>
      <c r="N183" s="216" t="s">
        <v>40</v>
      </c>
      <c r="O183" s="76"/>
      <c r="P183" s="182">
        <f>O183*H183</f>
        <v>0</v>
      </c>
      <c r="Q183" s="182">
        <v>1</v>
      </c>
      <c r="R183" s="182">
        <f>Q183*H183</f>
        <v>30.552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170</v>
      </c>
      <c r="AT183" s="184" t="s">
        <v>213</v>
      </c>
      <c r="AU183" s="184" t="s">
        <v>84</v>
      </c>
      <c r="AY183" s="18" t="s">
        <v>119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125</v>
      </c>
      <c r="BM183" s="184" t="s">
        <v>216</v>
      </c>
    </row>
    <row r="184" s="2" customFormat="1">
      <c r="A184" s="37"/>
      <c r="B184" s="38"/>
      <c r="C184" s="37"/>
      <c r="D184" s="186" t="s">
        <v>127</v>
      </c>
      <c r="E184" s="37"/>
      <c r="F184" s="187" t="s">
        <v>215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127</v>
      </c>
      <c r="AU184" s="18" t="s">
        <v>84</v>
      </c>
    </row>
    <row r="185" s="13" customFormat="1">
      <c r="A185" s="13"/>
      <c r="B185" s="191"/>
      <c r="C185" s="13"/>
      <c r="D185" s="186" t="s">
        <v>129</v>
      </c>
      <c r="E185" s="192" t="s">
        <v>1</v>
      </c>
      <c r="F185" s="193" t="s">
        <v>217</v>
      </c>
      <c r="G185" s="13"/>
      <c r="H185" s="194">
        <v>30.552</v>
      </c>
      <c r="I185" s="195"/>
      <c r="J185" s="13"/>
      <c r="K185" s="13"/>
      <c r="L185" s="191"/>
      <c r="M185" s="196"/>
      <c r="N185" s="197"/>
      <c r="O185" s="197"/>
      <c r="P185" s="197"/>
      <c r="Q185" s="197"/>
      <c r="R185" s="197"/>
      <c r="S185" s="197"/>
      <c r="T185" s="19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2" t="s">
        <v>129</v>
      </c>
      <c r="AU185" s="192" t="s">
        <v>84</v>
      </c>
      <c r="AV185" s="13" t="s">
        <v>84</v>
      </c>
      <c r="AW185" s="13" t="s">
        <v>32</v>
      </c>
      <c r="AX185" s="13" t="s">
        <v>80</v>
      </c>
      <c r="AY185" s="192" t="s">
        <v>119</v>
      </c>
    </row>
    <row r="186" s="2" customFormat="1" ht="37.8" customHeight="1">
      <c r="A186" s="37"/>
      <c r="B186" s="171"/>
      <c r="C186" s="172" t="s">
        <v>218</v>
      </c>
      <c r="D186" s="172" t="s">
        <v>121</v>
      </c>
      <c r="E186" s="173" t="s">
        <v>219</v>
      </c>
      <c r="F186" s="174" t="s">
        <v>220</v>
      </c>
      <c r="G186" s="175" t="s">
        <v>124</v>
      </c>
      <c r="H186" s="176">
        <v>31.399999999999999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40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125</v>
      </c>
      <c r="AT186" s="184" t="s">
        <v>121</v>
      </c>
      <c r="AU186" s="184" t="s">
        <v>84</v>
      </c>
      <c r="AY186" s="18" t="s">
        <v>119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125</v>
      </c>
      <c r="BM186" s="184" t="s">
        <v>221</v>
      </c>
    </row>
    <row r="187" s="2" customFormat="1">
      <c r="A187" s="37"/>
      <c r="B187" s="38"/>
      <c r="C187" s="37"/>
      <c r="D187" s="186" t="s">
        <v>127</v>
      </c>
      <c r="E187" s="37"/>
      <c r="F187" s="187" t="s">
        <v>220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127</v>
      </c>
      <c r="AU187" s="18" t="s">
        <v>84</v>
      </c>
    </row>
    <row r="188" s="13" customFormat="1">
      <c r="A188" s="13"/>
      <c r="B188" s="191"/>
      <c r="C188" s="13"/>
      <c r="D188" s="186" t="s">
        <v>129</v>
      </c>
      <c r="E188" s="192" t="s">
        <v>1</v>
      </c>
      <c r="F188" s="193" t="s">
        <v>222</v>
      </c>
      <c r="G188" s="13"/>
      <c r="H188" s="194">
        <v>31.399999999999999</v>
      </c>
      <c r="I188" s="195"/>
      <c r="J188" s="13"/>
      <c r="K188" s="13"/>
      <c r="L188" s="191"/>
      <c r="M188" s="196"/>
      <c r="N188" s="197"/>
      <c r="O188" s="197"/>
      <c r="P188" s="197"/>
      <c r="Q188" s="197"/>
      <c r="R188" s="197"/>
      <c r="S188" s="197"/>
      <c r="T188" s="19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2" t="s">
        <v>129</v>
      </c>
      <c r="AU188" s="192" t="s">
        <v>84</v>
      </c>
      <c r="AV188" s="13" t="s">
        <v>84</v>
      </c>
      <c r="AW188" s="13" t="s">
        <v>32</v>
      </c>
      <c r="AX188" s="13" t="s">
        <v>75</v>
      </c>
      <c r="AY188" s="192" t="s">
        <v>119</v>
      </c>
    </row>
    <row r="189" s="2" customFormat="1" ht="24.15" customHeight="1">
      <c r="A189" s="37"/>
      <c r="B189" s="171"/>
      <c r="C189" s="172" t="s">
        <v>223</v>
      </c>
      <c r="D189" s="172" t="s">
        <v>121</v>
      </c>
      <c r="E189" s="173" t="s">
        <v>224</v>
      </c>
      <c r="F189" s="174" t="s">
        <v>225</v>
      </c>
      <c r="G189" s="175" t="s">
        <v>124</v>
      </c>
      <c r="H189" s="176">
        <v>31.399999999999999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40</v>
      </c>
      <c r="O189" s="76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125</v>
      </c>
      <c r="AT189" s="184" t="s">
        <v>121</v>
      </c>
      <c r="AU189" s="184" t="s">
        <v>84</v>
      </c>
      <c r="AY189" s="18" t="s">
        <v>119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80</v>
      </c>
      <c r="BK189" s="185">
        <f>ROUND(I189*H189,2)</f>
        <v>0</v>
      </c>
      <c r="BL189" s="18" t="s">
        <v>125</v>
      </c>
      <c r="BM189" s="184" t="s">
        <v>226</v>
      </c>
    </row>
    <row r="190" s="2" customFormat="1">
      <c r="A190" s="37"/>
      <c r="B190" s="38"/>
      <c r="C190" s="37"/>
      <c r="D190" s="186" t="s">
        <v>127</v>
      </c>
      <c r="E190" s="37"/>
      <c r="F190" s="187" t="s">
        <v>227</v>
      </c>
      <c r="G190" s="37"/>
      <c r="H190" s="37"/>
      <c r="I190" s="188"/>
      <c r="J190" s="37"/>
      <c r="K190" s="37"/>
      <c r="L190" s="38"/>
      <c r="M190" s="189"/>
      <c r="N190" s="190"/>
      <c r="O190" s="76"/>
      <c r="P190" s="76"/>
      <c r="Q190" s="76"/>
      <c r="R190" s="76"/>
      <c r="S190" s="76"/>
      <c r="T190" s="7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127</v>
      </c>
      <c r="AU190" s="18" t="s">
        <v>84</v>
      </c>
    </row>
    <row r="191" s="13" customFormat="1">
      <c r="A191" s="13"/>
      <c r="B191" s="191"/>
      <c r="C191" s="13"/>
      <c r="D191" s="186" t="s">
        <v>129</v>
      </c>
      <c r="E191" s="192" t="s">
        <v>1</v>
      </c>
      <c r="F191" s="193" t="s">
        <v>222</v>
      </c>
      <c r="G191" s="13"/>
      <c r="H191" s="194">
        <v>31.399999999999999</v>
      </c>
      <c r="I191" s="195"/>
      <c r="J191" s="13"/>
      <c r="K191" s="13"/>
      <c r="L191" s="191"/>
      <c r="M191" s="196"/>
      <c r="N191" s="197"/>
      <c r="O191" s="197"/>
      <c r="P191" s="197"/>
      <c r="Q191" s="197"/>
      <c r="R191" s="197"/>
      <c r="S191" s="197"/>
      <c r="T191" s="19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2" t="s">
        <v>129</v>
      </c>
      <c r="AU191" s="192" t="s">
        <v>84</v>
      </c>
      <c r="AV191" s="13" t="s">
        <v>84</v>
      </c>
      <c r="AW191" s="13" t="s">
        <v>32</v>
      </c>
      <c r="AX191" s="13" t="s">
        <v>80</v>
      </c>
      <c r="AY191" s="192" t="s">
        <v>119</v>
      </c>
    </row>
    <row r="192" s="2" customFormat="1" ht="16.5" customHeight="1">
      <c r="A192" s="37"/>
      <c r="B192" s="171"/>
      <c r="C192" s="206" t="s">
        <v>228</v>
      </c>
      <c r="D192" s="206" t="s">
        <v>213</v>
      </c>
      <c r="E192" s="207" t="s">
        <v>229</v>
      </c>
      <c r="F192" s="208" t="s">
        <v>230</v>
      </c>
      <c r="G192" s="209" t="s">
        <v>231</v>
      </c>
      <c r="H192" s="210">
        <v>0.47099999999999997</v>
      </c>
      <c r="I192" s="211"/>
      <c r="J192" s="212">
        <f>ROUND(I192*H192,2)</f>
        <v>0</v>
      </c>
      <c r="K192" s="213"/>
      <c r="L192" s="214"/>
      <c r="M192" s="215" t="s">
        <v>1</v>
      </c>
      <c r="N192" s="216" t="s">
        <v>40</v>
      </c>
      <c r="O192" s="76"/>
      <c r="P192" s="182">
        <f>O192*H192</f>
        <v>0</v>
      </c>
      <c r="Q192" s="182">
        <v>0.001</v>
      </c>
      <c r="R192" s="182">
        <f>Q192*H192</f>
        <v>0.00047100000000000001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170</v>
      </c>
      <c r="AT192" s="184" t="s">
        <v>213</v>
      </c>
      <c r="AU192" s="184" t="s">
        <v>84</v>
      </c>
      <c r="AY192" s="18" t="s">
        <v>119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125</v>
      </c>
      <c r="BM192" s="184" t="s">
        <v>232</v>
      </c>
    </row>
    <row r="193" s="2" customFormat="1">
      <c r="A193" s="37"/>
      <c r="B193" s="38"/>
      <c r="C193" s="37"/>
      <c r="D193" s="186" t="s">
        <v>127</v>
      </c>
      <c r="E193" s="37"/>
      <c r="F193" s="187" t="s">
        <v>230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127</v>
      </c>
      <c r="AU193" s="18" t="s">
        <v>84</v>
      </c>
    </row>
    <row r="194" s="13" customFormat="1">
      <c r="A194" s="13"/>
      <c r="B194" s="191"/>
      <c r="C194" s="13"/>
      <c r="D194" s="186" t="s">
        <v>129</v>
      </c>
      <c r="E194" s="192" t="s">
        <v>1</v>
      </c>
      <c r="F194" s="193" t="s">
        <v>233</v>
      </c>
      <c r="G194" s="13"/>
      <c r="H194" s="194">
        <v>0.47099999999999997</v>
      </c>
      <c r="I194" s="195"/>
      <c r="J194" s="13"/>
      <c r="K194" s="13"/>
      <c r="L194" s="191"/>
      <c r="M194" s="196"/>
      <c r="N194" s="197"/>
      <c r="O194" s="197"/>
      <c r="P194" s="197"/>
      <c r="Q194" s="197"/>
      <c r="R194" s="197"/>
      <c r="S194" s="197"/>
      <c r="T194" s="19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2" t="s">
        <v>129</v>
      </c>
      <c r="AU194" s="192" t="s">
        <v>84</v>
      </c>
      <c r="AV194" s="13" t="s">
        <v>84</v>
      </c>
      <c r="AW194" s="13" t="s">
        <v>32</v>
      </c>
      <c r="AX194" s="13" t="s">
        <v>80</v>
      </c>
      <c r="AY194" s="192" t="s">
        <v>119</v>
      </c>
    </row>
    <row r="195" s="12" customFormat="1" ht="20.88" customHeight="1">
      <c r="A195" s="12"/>
      <c r="B195" s="158"/>
      <c r="C195" s="12"/>
      <c r="D195" s="159" t="s">
        <v>74</v>
      </c>
      <c r="E195" s="169" t="s">
        <v>234</v>
      </c>
      <c r="F195" s="169" t="s">
        <v>235</v>
      </c>
      <c r="G195" s="12"/>
      <c r="H195" s="12"/>
      <c r="I195" s="161"/>
      <c r="J195" s="170">
        <f>BK195</f>
        <v>0</v>
      </c>
      <c r="K195" s="12"/>
      <c r="L195" s="158"/>
      <c r="M195" s="163"/>
      <c r="N195" s="164"/>
      <c r="O195" s="164"/>
      <c r="P195" s="165">
        <f>SUM(P196:P197)</f>
        <v>0</v>
      </c>
      <c r="Q195" s="164"/>
      <c r="R195" s="165">
        <f>SUM(R196:R197)</f>
        <v>15.55644</v>
      </c>
      <c r="S195" s="164"/>
      <c r="T195" s="166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9" t="s">
        <v>80</v>
      </c>
      <c r="AT195" s="167" t="s">
        <v>74</v>
      </c>
      <c r="AU195" s="167" t="s">
        <v>84</v>
      </c>
      <c r="AY195" s="159" t="s">
        <v>119</v>
      </c>
      <c r="BK195" s="168">
        <f>SUM(BK196:BK197)</f>
        <v>0</v>
      </c>
    </row>
    <row r="196" s="2" customFormat="1" ht="37.8" customHeight="1">
      <c r="A196" s="37"/>
      <c r="B196" s="171"/>
      <c r="C196" s="172" t="s">
        <v>236</v>
      </c>
      <c r="D196" s="172" t="s">
        <v>121</v>
      </c>
      <c r="E196" s="173" t="s">
        <v>237</v>
      </c>
      <c r="F196" s="174" t="s">
        <v>238</v>
      </c>
      <c r="G196" s="175" t="s">
        <v>159</v>
      </c>
      <c r="H196" s="176">
        <v>76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40</v>
      </c>
      <c r="O196" s="76"/>
      <c r="P196" s="182">
        <f>O196*H196</f>
        <v>0</v>
      </c>
      <c r="Q196" s="182">
        <v>0.20469000000000001</v>
      </c>
      <c r="R196" s="182">
        <f>Q196*H196</f>
        <v>15.55644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125</v>
      </c>
      <c r="AT196" s="184" t="s">
        <v>121</v>
      </c>
      <c r="AU196" s="184" t="s">
        <v>136</v>
      </c>
      <c r="AY196" s="18" t="s">
        <v>119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125</v>
      </c>
      <c r="BM196" s="184" t="s">
        <v>239</v>
      </c>
    </row>
    <row r="197" s="2" customFormat="1">
      <c r="A197" s="37"/>
      <c r="B197" s="38"/>
      <c r="C197" s="37"/>
      <c r="D197" s="186" t="s">
        <v>127</v>
      </c>
      <c r="E197" s="37"/>
      <c r="F197" s="187" t="s">
        <v>240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127</v>
      </c>
      <c r="AU197" s="18" t="s">
        <v>136</v>
      </c>
    </row>
    <row r="198" s="12" customFormat="1" ht="22.8" customHeight="1">
      <c r="A198" s="12"/>
      <c r="B198" s="158"/>
      <c r="C198" s="12"/>
      <c r="D198" s="159" t="s">
        <v>74</v>
      </c>
      <c r="E198" s="169" t="s">
        <v>125</v>
      </c>
      <c r="F198" s="169" t="s">
        <v>241</v>
      </c>
      <c r="G198" s="12"/>
      <c r="H198" s="12"/>
      <c r="I198" s="161"/>
      <c r="J198" s="170">
        <f>BK198</f>
        <v>0</v>
      </c>
      <c r="K198" s="12"/>
      <c r="L198" s="158"/>
      <c r="M198" s="163"/>
      <c r="N198" s="164"/>
      <c r="O198" s="164"/>
      <c r="P198" s="165">
        <f>SUM(P199:P201)</f>
        <v>0</v>
      </c>
      <c r="Q198" s="164"/>
      <c r="R198" s="165">
        <f>SUM(R199:R201)</f>
        <v>6.0807163200000005</v>
      </c>
      <c r="S198" s="164"/>
      <c r="T198" s="166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9" t="s">
        <v>80</v>
      </c>
      <c r="AT198" s="167" t="s">
        <v>74</v>
      </c>
      <c r="AU198" s="167" t="s">
        <v>80</v>
      </c>
      <c r="AY198" s="159" t="s">
        <v>119</v>
      </c>
      <c r="BK198" s="168">
        <f>SUM(BK199:BK201)</f>
        <v>0</v>
      </c>
    </row>
    <row r="199" s="2" customFormat="1" ht="24.15" customHeight="1">
      <c r="A199" s="37"/>
      <c r="B199" s="171"/>
      <c r="C199" s="172" t="s">
        <v>242</v>
      </c>
      <c r="D199" s="172" t="s">
        <v>121</v>
      </c>
      <c r="E199" s="173" t="s">
        <v>243</v>
      </c>
      <c r="F199" s="174" t="s">
        <v>244</v>
      </c>
      <c r="G199" s="175" t="s">
        <v>166</v>
      </c>
      <c r="H199" s="176">
        <v>3.2160000000000002</v>
      </c>
      <c r="I199" s="177"/>
      <c r="J199" s="178">
        <f>ROUND(I199*H199,2)</f>
        <v>0</v>
      </c>
      <c r="K199" s="179"/>
      <c r="L199" s="38"/>
      <c r="M199" s="180" t="s">
        <v>1</v>
      </c>
      <c r="N199" s="181" t="s">
        <v>40</v>
      </c>
      <c r="O199" s="76"/>
      <c r="P199" s="182">
        <f>O199*H199</f>
        <v>0</v>
      </c>
      <c r="Q199" s="182">
        <v>1.8907700000000001</v>
      </c>
      <c r="R199" s="182">
        <f>Q199*H199</f>
        <v>6.0807163200000005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125</v>
      </c>
      <c r="AT199" s="184" t="s">
        <v>121</v>
      </c>
      <c r="AU199" s="184" t="s">
        <v>84</v>
      </c>
      <c r="AY199" s="18" t="s">
        <v>119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8" t="s">
        <v>80</v>
      </c>
      <c r="BK199" s="185">
        <f>ROUND(I199*H199,2)</f>
        <v>0</v>
      </c>
      <c r="BL199" s="18" t="s">
        <v>125</v>
      </c>
      <c r="BM199" s="184" t="s">
        <v>245</v>
      </c>
    </row>
    <row r="200" s="2" customFormat="1">
      <c r="A200" s="37"/>
      <c r="B200" s="38"/>
      <c r="C200" s="37"/>
      <c r="D200" s="186" t="s">
        <v>127</v>
      </c>
      <c r="E200" s="37"/>
      <c r="F200" s="187" t="s">
        <v>246</v>
      </c>
      <c r="G200" s="37"/>
      <c r="H200" s="37"/>
      <c r="I200" s="188"/>
      <c r="J200" s="37"/>
      <c r="K200" s="37"/>
      <c r="L200" s="38"/>
      <c r="M200" s="189"/>
      <c r="N200" s="190"/>
      <c r="O200" s="76"/>
      <c r="P200" s="76"/>
      <c r="Q200" s="76"/>
      <c r="R200" s="76"/>
      <c r="S200" s="76"/>
      <c r="T200" s="7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8" t="s">
        <v>127</v>
      </c>
      <c r="AU200" s="18" t="s">
        <v>84</v>
      </c>
    </row>
    <row r="201" s="13" customFormat="1">
      <c r="A201" s="13"/>
      <c r="B201" s="191"/>
      <c r="C201" s="13"/>
      <c r="D201" s="186" t="s">
        <v>129</v>
      </c>
      <c r="E201" s="192" t="s">
        <v>1</v>
      </c>
      <c r="F201" s="193" t="s">
        <v>247</v>
      </c>
      <c r="G201" s="13"/>
      <c r="H201" s="194">
        <v>3.2160000000000002</v>
      </c>
      <c r="I201" s="195"/>
      <c r="J201" s="13"/>
      <c r="K201" s="13"/>
      <c r="L201" s="191"/>
      <c r="M201" s="196"/>
      <c r="N201" s="197"/>
      <c r="O201" s="197"/>
      <c r="P201" s="197"/>
      <c r="Q201" s="197"/>
      <c r="R201" s="197"/>
      <c r="S201" s="197"/>
      <c r="T201" s="19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2" t="s">
        <v>129</v>
      </c>
      <c r="AU201" s="192" t="s">
        <v>84</v>
      </c>
      <c r="AV201" s="13" t="s">
        <v>84</v>
      </c>
      <c r="AW201" s="13" t="s">
        <v>32</v>
      </c>
      <c r="AX201" s="13" t="s">
        <v>80</v>
      </c>
      <c r="AY201" s="192" t="s">
        <v>119</v>
      </c>
    </row>
    <row r="202" s="12" customFormat="1" ht="22.8" customHeight="1">
      <c r="A202" s="12"/>
      <c r="B202" s="158"/>
      <c r="C202" s="12"/>
      <c r="D202" s="159" t="s">
        <v>74</v>
      </c>
      <c r="E202" s="169" t="s">
        <v>151</v>
      </c>
      <c r="F202" s="169" t="s">
        <v>248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SUM(P203:P256)</f>
        <v>0</v>
      </c>
      <c r="Q202" s="164"/>
      <c r="R202" s="165">
        <f>SUM(R203:R256)</f>
        <v>93.904888999999997</v>
      </c>
      <c r="S202" s="164"/>
      <c r="T202" s="166">
        <f>SUM(T203:T256)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80</v>
      </c>
      <c r="AT202" s="167" t="s">
        <v>74</v>
      </c>
      <c r="AU202" s="167" t="s">
        <v>80</v>
      </c>
      <c r="AY202" s="159" t="s">
        <v>119</v>
      </c>
      <c r="BK202" s="168">
        <f>SUM(BK203:BK256)</f>
        <v>0</v>
      </c>
    </row>
    <row r="203" s="2" customFormat="1" ht="21.75" customHeight="1">
      <c r="A203" s="37"/>
      <c r="B203" s="171"/>
      <c r="C203" s="172" t="s">
        <v>7</v>
      </c>
      <c r="D203" s="172" t="s">
        <v>121</v>
      </c>
      <c r="E203" s="173" t="s">
        <v>249</v>
      </c>
      <c r="F203" s="174" t="s">
        <v>250</v>
      </c>
      <c r="G203" s="175" t="s">
        <v>124</v>
      </c>
      <c r="H203" s="176">
        <v>40.5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125</v>
      </c>
      <c r="AT203" s="184" t="s">
        <v>121</v>
      </c>
      <c r="AU203" s="184" t="s">
        <v>84</v>
      </c>
      <c r="AY203" s="18" t="s">
        <v>119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125</v>
      </c>
      <c r="BM203" s="184" t="s">
        <v>251</v>
      </c>
    </row>
    <row r="204" s="2" customFormat="1">
      <c r="A204" s="37"/>
      <c r="B204" s="38"/>
      <c r="C204" s="37"/>
      <c r="D204" s="186" t="s">
        <v>127</v>
      </c>
      <c r="E204" s="37"/>
      <c r="F204" s="187" t="s">
        <v>252</v>
      </c>
      <c r="G204" s="37"/>
      <c r="H204" s="37"/>
      <c r="I204" s="188"/>
      <c r="J204" s="37"/>
      <c r="K204" s="37"/>
      <c r="L204" s="38"/>
      <c r="M204" s="189"/>
      <c r="N204" s="190"/>
      <c r="O204" s="76"/>
      <c r="P204" s="76"/>
      <c r="Q204" s="76"/>
      <c r="R204" s="76"/>
      <c r="S204" s="76"/>
      <c r="T204" s="7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127</v>
      </c>
      <c r="AU204" s="18" t="s">
        <v>84</v>
      </c>
    </row>
    <row r="205" s="13" customFormat="1">
      <c r="A205" s="13"/>
      <c r="B205" s="191"/>
      <c r="C205" s="13"/>
      <c r="D205" s="186" t="s">
        <v>129</v>
      </c>
      <c r="E205" s="192" t="s">
        <v>1</v>
      </c>
      <c r="F205" s="193" t="s">
        <v>253</v>
      </c>
      <c r="G205" s="13"/>
      <c r="H205" s="194">
        <v>40.5</v>
      </c>
      <c r="I205" s="195"/>
      <c r="J205" s="13"/>
      <c r="K205" s="13"/>
      <c r="L205" s="191"/>
      <c r="M205" s="196"/>
      <c r="N205" s="197"/>
      <c r="O205" s="197"/>
      <c r="P205" s="197"/>
      <c r="Q205" s="197"/>
      <c r="R205" s="197"/>
      <c r="S205" s="197"/>
      <c r="T205" s="19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2" t="s">
        <v>129</v>
      </c>
      <c r="AU205" s="192" t="s">
        <v>84</v>
      </c>
      <c r="AV205" s="13" t="s">
        <v>84</v>
      </c>
      <c r="AW205" s="13" t="s">
        <v>32</v>
      </c>
      <c r="AX205" s="13" t="s">
        <v>75</v>
      </c>
      <c r="AY205" s="192" t="s">
        <v>119</v>
      </c>
    </row>
    <row r="206" s="2" customFormat="1" ht="24.15" customHeight="1">
      <c r="A206" s="37"/>
      <c r="B206" s="171"/>
      <c r="C206" s="172" t="s">
        <v>254</v>
      </c>
      <c r="D206" s="172" t="s">
        <v>121</v>
      </c>
      <c r="E206" s="173" t="s">
        <v>255</v>
      </c>
      <c r="F206" s="174" t="s">
        <v>256</v>
      </c>
      <c r="G206" s="175" t="s">
        <v>124</v>
      </c>
      <c r="H206" s="176">
        <v>647.24000000000001</v>
      </c>
      <c r="I206" s="177"/>
      <c r="J206" s="178">
        <f>ROUND(I206*H206,2)</f>
        <v>0</v>
      </c>
      <c r="K206" s="179"/>
      <c r="L206" s="38"/>
      <c r="M206" s="180" t="s">
        <v>1</v>
      </c>
      <c r="N206" s="181" t="s">
        <v>40</v>
      </c>
      <c r="O206" s="76"/>
      <c r="P206" s="182">
        <f>O206*H206</f>
        <v>0</v>
      </c>
      <c r="Q206" s="182">
        <v>0</v>
      </c>
      <c r="R206" s="182">
        <f>Q206*H206</f>
        <v>0</v>
      </c>
      <c r="S206" s="182">
        <v>0</v>
      </c>
      <c r="T206" s="18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125</v>
      </c>
      <c r="AT206" s="184" t="s">
        <v>121</v>
      </c>
      <c r="AU206" s="184" t="s">
        <v>84</v>
      </c>
      <c r="AY206" s="18" t="s">
        <v>119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8" t="s">
        <v>80</v>
      </c>
      <c r="BK206" s="185">
        <f>ROUND(I206*H206,2)</f>
        <v>0</v>
      </c>
      <c r="BL206" s="18" t="s">
        <v>125</v>
      </c>
      <c r="BM206" s="184" t="s">
        <v>257</v>
      </c>
    </row>
    <row r="207" s="2" customFormat="1">
      <c r="A207" s="37"/>
      <c r="B207" s="38"/>
      <c r="C207" s="37"/>
      <c r="D207" s="186" t="s">
        <v>127</v>
      </c>
      <c r="E207" s="37"/>
      <c r="F207" s="187" t="s">
        <v>258</v>
      </c>
      <c r="G207" s="37"/>
      <c r="H207" s="37"/>
      <c r="I207" s="188"/>
      <c r="J207" s="37"/>
      <c r="K207" s="37"/>
      <c r="L207" s="38"/>
      <c r="M207" s="189"/>
      <c r="N207" s="190"/>
      <c r="O207" s="76"/>
      <c r="P207" s="76"/>
      <c r="Q207" s="76"/>
      <c r="R207" s="76"/>
      <c r="S207" s="76"/>
      <c r="T207" s="7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8" t="s">
        <v>127</v>
      </c>
      <c r="AU207" s="18" t="s">
        <v>84</v>
      </c>
    </row>
    <row r="208" s="13" customFormat="1">
      <c r="A208" s="13"/>
      <c r="B208" s="191"/>
      <c r="C208" s="13"/>
      <c r="D208" s="186" t="s">
        <v>129</v>
      </c>
      <c r="E208" s="192" t="s">
        <v>1</v>
      </c>
      <c r="F208" s="193" t="s">
        <v>259</v>
      </c>
      <c r="G208" s="13"/>
      <c r="H208" s="194">
        <v>6.2400000000000002</v>
      </c>
      <c r="I208" s="195"/>
      <c r="J208" s="13"/>
      <c r="K208" s="13"/>
      <c r="L208" s="191"/>
      <c r="M208" s="196"/>
      <c r="N208" s="197"/>
      <c r="O208" s="197"/>
      <c r="P208" s="197"/>
      <c r="Q208" s="197"/>
      <c r="R208" s="197"/>
      <c r="S208" s="197"/>
      <c r="T208" s="19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2" t="s">
        <v>129</v>
      </c>
      <c r="AU208" s="192" t="s">
        <v>84</v>
      </c>
      <c r="AV208" s="13" t="s">
        <v>84</v>
      </c>
      <c r="AW208" s="13" t="s">
        <v>32</v>
      </c>
      <c r="AX208" s="13" t="s">
        <v>75</v>
      </c>
      <c r="AY208" s="192" t="s">
        <v>119</v>
      </c>
    </row>
    <row r="209" s="13" customFormat="1">
      <c r="A209" s="13"/>
      <c r="B209" s="191"/>
      <c r="C209" s="13"/>
      <c r="D209" s="186" t="s">
        <v>129</v>
      </c>
      <c r="E209" s="192" t="s">
        <v>1</v>
      </c>
      <c r="F209" s="193" t="s">
        <v>260</v>
      </c>
      <c r="G209" s="13"/>
      <c r="H209" s="194">
        <v>349.10000000000002</v>
      </c>
      <c r="I209" s="195"/>
      <c r="J209" s="13"/>
      <c r="K209" s="13"/>
      <c r="L209" s="191"/>
      <c r="M209" s="196"/>
      <c r="N209" s="197"/>
      <c r="O209" s="197"/>
      <c r="P209" s="197"/>
      <c r="Q209" s="197"/>
      <c r="R209" s="197"/>
      <c r="S209" s="197"/>
      <c r="T209" s="19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2" t="s">
        <v>129</v>
      </c>
      <c r="AU209" s="192" t="s">
        <v>84</v>
      </c>
      <c r="AV209" s="13" t="s">
        <v>84</v>
      </c>
      <c r="AW209" s="13" t="s">
        <v>32</v>
      </c>
      <c r="AX209" s="13" t="s">
        <v>75</v>
      </c>
      <c r="AY209" s="192" t="s">
        <v>119</v>
      </c>
    </row>
    <row r="210" s="13" customFormat="1">
      <c r="A210" s="13"/>
      <c r="B210" s="191"/>
      <c r="C210" s="13"/>
      <c r="D210" s="186" t="s">
        <v>129</v>
      </c>
      <c r="E210" s="192" t="s">
        <v>1</v>
      </c>
      <c r="F210" s="193" t="s">
        <v>261</v>
      </c>
      <c r="G210" s="13"/>
      <c r="H210" s="194">
        <v>192</v>
      </c>
      <c r="I210" s="195"/>
      <c r="J210" s="13"/>
      <c r="K210" s="13"/>
      <c r="L210" s="191"/>
      <c r="M210" s="196"/>
      <c r="N210" s="197"/>
      <c r="O210" s="197"/>
      <c r="P210" s="197"/>
      <c r="Q210" s="197"/>
      <c r="R210" s="197"/>
      <c r="S210" s="197"/>
      <c r="T210" s="19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2" t="s">
        <v>129</v>
      </c>
      <c r="AU210" s="192" t="s">
        <v>84</v>
      </c>
      <c r="AV210" s="13" t="s">
        <v>84</v>
      </c>
      <c r="AW210" s="13" t="s">
        <v>32</v>
      </c>
      <c r="AX210" s="13" t="s">
        <v>75</v>
      </c>
      <c r="AY210" s="192" t="s">
        <v>119</v>
      </c>
    </row>
    <row r="211" s="13" customFormat="1">
      <c r="A211" s="13"/>
      <c r="B211" s="191"/>
      <c r="C211" s="13"/>
      <c r="D211" s="186" t="s">
        <v>129</v>
      </c>
      <c r="E211" s="192" t="s">
        <v>1</v>
      </c>
      <c r="F211" s="193" t="s">
        <v>262</v>
      </c>
      <c r="G211" s="13"/>
      <c r="H211" s="194">
        <v>99.900000000000006</v>
      </c>
      <c r="I211" s="195"/>
      <c r="J211" s="13"/>
      <c r="K211" s="13"/>
      <c r="L211" s="191"/>
      <c r="M211" s="196"/>
      <c r="N211" s="197"/>
      <c r="O211" s="197"/>
      <c r="P211" s="197"/>
      <c r="Q211" s="197"/>
      <c r="R211" s="197"/>
      <c r="S211" s="197"/>
      <c r="T211" s="19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2" t="s">
        <v>129</v>
      </c>
      <c r="AU211" s="192" t="s">
        <v>84</v>
      </c>
      <c r="AV211" s="13" t="s">
        <v>84</v>
      </c>
      <c r="AW211" s="13" t="s">
        <v>32</v>
      </c>
      <c r="AX211" s="13" t="s">
        <v>75</v>
      </c>
      <c r="AY211" s="192" t="s">
        <v>119</v>
      </c>
    </row>
    <row r="212" s="2" customFormat="1" ht="33" customHeight="1">
      <c r="A212" s="37"/>
      <c r="B212" s="171"/>
      <c r="C212" s="172" t="s">
        <v>263</v>
      </c>
      <c r="D212" s="172" t="s">
        <v>121</v>
      </c>
      <c r="E212" s="173" t="s">
        <v>264</v>
      </c>
      <c r="F212" s="174" t="s">
        <v>265</v>
      </c>
      <c r="G212" s="175" t="s">
        <v>124</v>
      </c>
      <c r="H212" s="176">
        <v>355.33999999999997</v>
      </c>
      <c r="I212" s="177"/>
      <c r="J212" s="178">
        <f>ROUND(I212*H212,2)</f>
        <v>0</v>
      </c>
      <c r="K212" s="179"/>
      <c r="L212" s="38"/>
      <c r="M212" s="180" t="s">
        <v>1</v>
      </c>
      <c r="N212" s="181" t="s">
        <v>40</v>
      </c>
      <c r="O212" s="76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4" t="s">
        <v>125</v>
      </c>
      <c r="AT212" s="184" t="s">
        <v>121</v>
      </c>
      <c r="AU212" s="184" t="s">
        <v>84</v>
      </c>
      <c r="AY212" s="18" t="s">
        <v>119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8" t="s">
        <v>80</v>
      </c>
      <c r="BK212" s="185">
        <f>ROUND(I212*H212,2)</f>
        <v>0</v>
      </c>
      <c r="BL212" s="18" t="s">
        <v>125</v>
      </c>
      <c r="BM212" s="184" t="s">
        <v>266</v>
      </c>
    </row>
    <row r="213" s="2" customFormat="1">
      <c r="A213" s="37"/>
      <c r="B213" s="38"/>
      <c r="C213" s="37"/>
      <c r="D213" s="186" t="s">
        <v>127</v>
      </c>
      <c r="E213" s="37"/>
      <c r="F213" s="187" t="s">
        <v>267</v>
      </c>
      <c r="G213" s="37"/>
      <c r="H213" s="37"/>
      <c r="I213" s="188"/>
      <c r="J213" s="37"/>
      <c r="K213" s="37"/>
      <c r="L213" s="38"/>
      <c r="M213" s="189"/>
      <c r="N213" s="190"/>
      <c r="O213" s="76"/>
      <c r="P213" s="76"/>
      <c r="Q213" s="76"/>
      <c r="R213" s="76"/>
      <c r="S213" s="76"/>
      <c r="T213" s="7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8" t="s">
        <v>127</v>
      </c>
      <c r="AU213" s="18" t="s">
        <v>84</v>
      </c>
    </row>
    <row r="214" s="13" customFormat="1">
      <c r="A214" s="13"/>
      <c r="B214" s="191"/>
      <c r="C214" s="13"/>
      <c r="D214" s="186" t="s">
        <v>129</v>
      </c>
      <c r="E214" s="192" t="s">
        <v>1</v>
      </c>
      <c r="F214" s="193" t="s">
        <v>260</v>
      </c>
      <c r="G214" s="13"/>
      <c r="H214" s="194">
        <v>349.10000000000002</v>
      </c>
      <c r="I214" s="195"/>
      <c r="J214" s="13"/>
      <c r="K214" s="13"/>
      <c r="L214" s="191"/>
      <c r="M214" s="196"/>
      <c r="N214" s="197"/>
      <c r="O214" s="197"/>
      <c r="P214" s="197"/>
      <c r="Q214" s="197"/>
      <c r="R214" s="197"/>
      <c r="S214" s="197"/>
      <c r="T214" s="19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2" t="s">
        <v>129</v>
      </c>
      <c r="AU214" s="192" t="s">
        <v>84</v>
      </c>
      <c r="AV214" s="13" t="s">
        <v>84</v>
      </c>
      <c r="AW214" s="13" t="s">
        <v>32</v>
      </c>
      <c r="AX214" s="13" t="s">
        <v>75</v>
      </c>
      <c r="AY214" s="192" t="s">
        <v>119</v>
      </c>
    </row>
    <row r="215" s="13" customFormat="1">
      <c r="A215" s="13"/>
      <c r="B215" s="191"/>
      <c r="C215" s="13"/>
      <c r="D215" s="186" t="s">
        <v>129</v>
      </c>
      <c r="E215" s="192" t="s">
        <v>1</v>
      </c>
      <c r="F215" s="193" t="s">
        <v>259</v>
      </c>
      <c r="G215" s="13"/>
      <c r="H215" s="194">
        <v>6.2400000000000002</v>
      </c>
      <c r="I215" s="195"/>
      <c r="J215" s="13"/>
      <c r="K215" s="13"/>
      <c r="L215" s="191"/>
      <c r="M215" s="196"/>
      <c r="N215" s="197"/>
      <c r="O215" s="197"/>
      <c r="P215" s="197"/>
      <c r="Q215" s="197"/>
      <c r="R215" s="197"/>
      <c r="S215" s="197"/>
      <c r="T215" s="19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2" t="s">
        <v>129</v>
      </c>
      <c r="AU215" s="192" t="s">
        <v>84</v>
      </c>
      <c r="AV215" s="13" t="s">
        <v>84</v>
      </c>
      <c r="AW215" s="13" t="s">
        <v>32</v>
      </c>
      <c r="AX215" s="13" t="s">
        <v>75</v>
      </c>
      <c r="AY215" s="192" t="s">
        <v>119</v>
      </c>
    </row>
    <row r="216" s="2" customFormat="1" ht="24.15" customHeight="1">
      <c r="A216" s="37"/>
      <c r="B216" s="171"/>
      <c r="C216" s="172" t="s">
        <v>268</v>
      </c>
      <c r="D216" s="172" t="s">
        <v>121</v>
      </c>
      <c r="E216" s="173" t="s">
        <v>269</v>
      </c>
      <c r="F216" s="174" t="s">
        <v>270</v>
      </c>
      <c r="G216" s="175" t="s">
        <v>124</v>
      </c>
      <c r="H216" s="176">
        <v>355.33999999999997</v>
      </c>
      <c r="I216" s="177"/>
      <c r="J216" s="178">
        <f>ROUND(I216*H216,2)</f>
        <v>0</v>
      </c>
      <c r="K216" s="179"/>
      <c r="L216" s="38"/>
      <c r="M216" s="180" t="s">
        <v>1</v>
      </c>
      <c r="N216" s="181" t="s">
        <v>40</v>
      </c>
      <c r="O216" s="76"/>
      <c r="P216" s="182">
        <f>O216*H216</f>
        <v>0</v>
      </c>
      <c r="Q216" s="182">
        <v>0</v>
      </c>
      <c r="R216" s="182">
        <f>Q216*H216</f>
        <v>0</v>
      </c>
      <c r="S216" s="182">
        <v>0</v>
      </c>
      <c r="T216" s="18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125</v>
      </c>
      <c r="AT216" s="184" t="s">
        <v>121</v>
      </c>
      <c r="AU216" s="184" t="s">
        <v>84</v>
      </c>
      <c r="AY216" s="18" t="s">
        <v>119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8" t="s">
        <v>80</v>
      </c>
      <c r="BK216" s="185">
        <f>ROUND(I216*H216,2)</f>
        <v>0</v>
      </c>
      <c r="BL216" s="18" t="s">
        <v>125</v>
      </c>
      <c r="BM216" s="184" t="s">
        <v>271</v>
      </c>
    </row>
    <row r="217" s="2" customFormat="1">
      <c r="A217" s="37"/>
      <c r="B217" s="38"/>
      <c r="C217" s="37"/>
      <c r="D217" s="186" t="s">
        <v>127</v>
      </c>
      <c r="E217" s="37"/>
      <c r="F217" s="187" t="s">
        <v>272</v>
      </c>
      <c r="G217" s="37"/>
      <c r="H217" s="37"/>
      <c r="I217" s="188"/>
      <c r="J217" s="37"/>
      <c r="K217" s="37"/>
      <c r="L217" s="38"/>
      <c r="M217" s="189"/>
      <c r="N217" s="190"/>
      <c r="O217" s="76"/>
      <c r="P217" s="76"/>
      <c r="Q217" s="76"/>
      <c r="R217" s="76"/>
      <c r="S217" s="76"/>
      <c r="T217" s="7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8" t="s">
        <v>127</v>
      </c>
      <c r="AU217" s="18" t="s">
        <v>84</v>
      </c>
    </row>
    <row r="218" s="13" customFormat="1">
      <c r="A218" s="13"/>
      <c r="B218" s="191"/>
      <c r="C218" s="13"/>
      <c r="D218" s="186" t="s">
        <v>129</v>
      </c>
      <c r="E218" s="192" t="s">
        <v>1</v>
      </c>
      <c r="F218" s="193" t="s">
        <v>260</v>
      </c>
      <c r="G218" s="13"/>
      <c r="H218" s="194">
        <v>349.10000000000002</v>
      </c>
      <c r="I218" s="195"/>
      <c r="J218" s="13"/>
      <c r="K218" s="13"/>
      <c r="L218" s="191"/>
      <c r="M218" s="196"/>
      <c r="N218" s="197"/>
      <c r="O218" s="197"/>
      <c r="P218" s="197"/>
      <c r="Q218" s="197"/>
      <c r="R218" s="197"/>
      <c r="S218" s="197"/>
      <c r="T218" s="19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2" t="s">
        <v>129</v>
      </c>
      <c r="AU218" s="192" t="s">
        <v>84</v>
      </c>
      <c r="AV218" s="13" t="s">
        <v>84</v>
      </c>
      <c r="AW218" s="13" t="s">
        <v>32</v>
      </c>
      <c r="AX218" s="13" t="s">
        <v>75</v>
      </c>
      <c r="AY218" s="192" t="s">
        <v>119</v>
      </c>
    </row>
    <row r="219" s="13" customFormat="1">
      <c r="A219" s="13"/>
      <c r="B219" s="191"/>
      <c r="C219" s="13"/>
      <c r="D219" s="186" t="s">
        <v>129</v>
      </c>
      <c r="E219" s="192" t="s">
        <v>1</v>
      </c>
      <c r="F219" s="193" t="s">
        <v>259</v>
      </c>
      <c r="G219" s="13"/>
      <c r="H219" s="194">
        <v>6.2400000000000002</v>
      </c>
      <c r="I219" s="195"/>
      <c r="J219" s="13"/>
      <c r="K219" s="13"/>
      <c r="L219" s="191"/>
      <c r="M219" s="196"/>
      <c r="N219" s="197"/>
      <c r="O219" s="197"/>
      <c r="P219" s="197"/>
      <c r="Q219" s="197"/>
      <c r="R219" s="197"/>
      <c r="S219" s="197"/>
      <c r="T219" s="19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2" t="s">
        <v>129</v>
      </c>
      <c r="AU219" s="192" t="s">
        <v>84</v>
      </c>
      <c r="AV219" s="13" t="s">
        <v>84</v>
      </c>
      <c r="AW219" s="13" t="s">
        <v>32</v>
      </c>
      <c r="AX219" s="13" t="s">
        <v>75</v>
      </c>
      <c r="AY219" s="192" t="s">
        <v>119</v>
      </c>
    </row>
    <row r="220" s="2" customFormat="1" ht="24.15" customHeight="1">
      <c r="A220" s="37"/>
      <c r="B220" s="171"/>
      <c r="C220" s="172" t="s">
        <v>273</v>
      </c>
      <c r="D220" s="172" t="s">
        <v>121</v>
      </c>
      <c r="E220" s="173" t="s">
        <v>274</v>
      </c>
      <c r="F220" s="174" t="s">
        <v>275</v>
      </c>
      <c r="G220" s="175" t="s">
        <v>124</v>
      </c>
      <c r="H220" s="176">
        <v>355.33999999999997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40</v>
      </c>
      <c r="O220" s="76"/>
      <c r="P220" s="182">
        <f>O220*H220</f>
        <v>0</v>
      </c>
      <c r="Q220" s="182">
        <v>0</v>
      </c>
      <c r="R220" s="182">
        <f>Q220*H220</f>
        <v>0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125</v>
      </c>
      <c r="AT220" s="184" t="s">
        <v>121</v>
      </c>
      <c r="AU220" s="184" t="s">
        <v>84</v>
      </c>
      <c r="AY220" s="18" t="s">
        <v>119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80</v>
      </c>
      <c r="BK220" s="185">
        <f>ROUND(I220*H220,2)</f>
        <v>0</v>
      </c>
      <c r="BL220" s="18" t="s">
        <v>125</v>
      </c>
      <c r="BM220" s="184" t="s">
        <v>276</v>
      </c>
    </row>
    <row r="221" s="2" customFormat="1">
      <c r="A221" s="37"/>
      <c r="B221" s="38"/>
      <c r="C221" s="37"/>
      <c r="D221" s="186" t="s">
        <v>127</v>
      </c>
      <c r="E221" s="37"/>
      <c r="F221" s="187" t="s">
        <v>277</v>
      </c>
      <c r="G221" s="37"/>
      <c r="H221" s="37"/>
      <c r="I221" s="188"/>
      <c r="J221" s="37"/>
      <c r="K221" s="37"/>
      <c r="L221" s="38"/>
      <c r="M221" s="189"/>
      <c r="N221" s="190"/>
      <c r="O221" s="76"/>
      <c r="P221" s="76"/>
      <c r="Q221" s="76"/>
      <c r="R221" s="76"/>
      <c r="S221" s="76"/>
      <c r="T221" s="7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8" t="s">
        <v>127</v>
      </c>
      <c r="AU221" s="18" t="s">
        <v>84</v>
      </c>
    </row>
    <row r="222" s="13" customFormat="1">
      <c r="A222" s="13"/>
      <c r="B222" s="191"/>
      <c r="C222" s="13"/>
      <c r="D222" s="186" t="s">
        <v>129</v>
      </c>
      <c r="E222" s="192" t="s">
        <v>1</v>
      </c>
      <c r="F222" s="193" t="s">
        <v>260</v>
      </c>
      <c r="G222" s="13"/>
      <c r="H222" s="194">
        <v>349.10000000000002</v>
      </c>
      <c r="I222" s="195"/>
      <c r="J222" s="13"/>
      <c r="K222" s="13"/>
      <c r="L222" s="191"/>
      <c r="M222" s="196"/>
      <c r="N222" s="197"/>
      <c r="O222" s="197"/>
      <c r="P222" s="197"/>
      <c r="Q222" s="197"/>
      <c r="R222" s="197"/>
      <c r="S222" s="197"/>
      <c r="T222" s="19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2" t="s">
        <v>129</v>
      </c>
      <c r="AU222" s="192" t="s">
        <v>84</v>
      </c>
      <c r="AV222" s="13" t="s">
        <v>84</v>
      </c>
      <c r="AW222" s="13" t="s">
        <v>32</v>
      </c>
      <c r="AX222" s="13" t="s">
        <v>75</v>
      </c>
      <c r="AY222" s="192" t="s">
        <v>119</v>
      </c>
    </row>
    <row r="223" s="13" customFormat="1">
      <c r="A223" s="13"/>
      <c r="B223" s="191"/>
      <c r="C223" s="13"/>
      <c r="D223" s="186" t="s">
        <v>129</v>
      </c>
      <c r="E223" s="192" t="s">
        <v>1</v>
      </c>
      <c r="F223" s="193" t="s">
        <v>259</v>
      </c>
      <c r="G223" s="13"/>
      <c r="H223" s="194">
        <v>6.2400000000000002</v>
      </c>
      <c r="I223" s="195"/>
      <c r="J223" s="13"/>
      <c r="K223" s="13"/>
      <c r="L223" s="191"/>
      <c r="M223" s="196"/>
      <c r="N223" s="197"/>
      <c r="O223" s="197"/>
      <c r="P223" s="197"/>
      <c r="Q223" s="197"/>
      <c r="R223" s="197"/>
      <c r="S223" s="197"/>
      <c r="T223" s="19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2" t="s">
        <v>129</v>
      </c>
      <c r="AU223" s="192" t="s">
        <v>84</v>
      </c>
      <c r="AV223" s="13" t="s">
        <v>84</v>
      </c>
      <c r="AW223" s="13" t="s">
        <v>32</v>
      </c>
      <c r="AX223" s="13" t="s">
        <v>75</v>
      </c>
      <c r="AY223" s="192" t="s">
        <v>119</v>
      </c>
    </row>
    <row r="224" s="2" customFormat="1" ht="33" customHeight="1">
      <c r="A224" s="37"/>
      <c r="B224" s="171"/>
      <c r="C224" s="172" t="s">
        <v>278</v>
      </c>
      <c r="D224" s="172" t="s">
        <v>121</v>
      </c>
      <c r="E224" s="173" t="s">
        <v>279</v>
      </c>
      <c r="F224" s="174" t="s">
        <v>280</v>
      </c>
      <c r="G224" s="175" t="s">
        <v>124</v>
      </c>
      <c r="H224" s="176">
        <v>355.33999999999997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40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125</v>
      </c>
      <c r="AT224" s="184" t="s">
        <v>121</v>
      </c>
      <c r="AU224" s="184" t="s">
        <v>84</v>
      </c>
      <c r="AY224" s="18" t="s">
        <v>119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80</v>
      </c>
      <c r="BK224" s="185">
        <f>ROUND(I224*H224,2)</f>
        <v>0</v>
      </c>
      <c r="BL224" s="18" t="s">
        <v>125</v>
      </c>
      <c r="BM224" s="184" t="s">
        <v>281</v>
      </c>
    </row>
    <row r="225" s="2" customFormat="1">
      <c r="A225" s="37"/>
      <c r="B225" s="38"/>
      <c r="C225" s="37"/>
      <c r="D225" s="186" t="s">
        <v>127</v>
      </c>
      <c r="E225" s="37"/>
      <c r="F225" s="187" t="s">
        <v>282</v>
      </c>
      <c r="G225" s="37"/>
      <c r="H225" s="37"/>
      <c r="I225" s="188"/>
      <c r="J225" s="37"/>
      <c r="K225" s="37"/>
      <c r="L225" s="38"/>
      <c r="M225" s="189"/>
      <c r="N225" s="190"/>
      <c r="O225" s="76"/>
      <c r="P225" s="76"/>
      <c r="Q225" s="76"/>
      <c r="R225" s="76"/>
      <c r="S225" s="76"/>
      <c r="T225" s="7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8" t="s">
        <v>127</v>
      </c>
      <c r="AU225" s="18" t="s">
        <v>84</v>
      </c>
    </row>
    <row r="226" s="13" customFormat="1">
      <c r="A226" s="13"/>
      <c r="B226" s="191"/>
      <c r="C226" s="13"/>
      <c r="D226" s="186" t="s">
        <v>129</v>
      </c>
      <c r="E226" s="192" t="s">
        <v>1</v>
      </c>
      <c r="F226" s="193" t="s">
        <v>260</v>
      </c>
      <c r="G226" s="13"/>
      <c r="H226" s="194">
        <v>349.10000000000002</v>
      </c>
      <c r="I226" s="195"/>
      <c r="J226" s="13"/>
      <c r="K226" s="13"/>
      <c r="L226" s="191"/>
      <c r="M226" s="196"/>
      <c r="N226" s="197"/>
      <c r="O226" s="197"/>
      <c r="P226" s="197"/>
      <c r="Q226" s="197"/>
      <c r="R226" s="197"/>
      <c r="S226" s="197"/>
      <c r="T226" s="19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2" t="s">
        <v>129</v>
      </c>
      <c r="AU226" s="192" t="s">
        <v>84</v>
      </c>
      <c r="AV226" s="13" t="s">
        <v>84</v>
      </c>
      <c r="AW226" s="13" t="s">
        <v>32</v>
      </c>
      <c r="AX226" s="13" t="s">
        <v>75</v>
      </c>
      <c r="AY226" s="192" t="s">
        <v>119</v>
      </c>
    </row>
    <row r="227" s="13" customFormat="1">
      <c r="A227" s="13"/>
      <c r="B227" s="191"/>
      <c r="C227" s="13"/>
      <c r="D227" s="186" t="s">
        <v>129</v>
      </c>
      <c r="E227" s="192" t="s">
        <v>1</v>
      </c>
      <c r="F227" s="193" t="s">
        <v>259</v>
      </c>
      <c r="G227" s="13"/>
      <c r="H227" s="194">
        <v>6.2400000000000002</v>
      </c>
      <c r="I227" s="195"/>
      <c r="J227" s="13"/>
      <c r="K227" s="13"/>
      <c r="L227" s="191"/>
      <c r="M227" s="196"/>
      <c r="N227" s="197"/>
      <c r="O227" s="197"/>
      <c r="P227" s="197"/>
      <c r="Q227" s="197"/>
      <c r="R227" s="197"/>
      <c r="S227" s="197"/>
      <c r="T227" s="19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2" t="s">
        <v>129</v>
      </c>
      <c r="AU227" s="192" t="s">
        <v>84</v>
      </c>
      <c r="AV227" s="13" t="s">
        <v>84</v>
      </c>
      <c r="AW227" s="13" t="s">
        <v>32</v>
      </c>
      <c r="AX227" s="13" t="s">
        <v>75</v>
      </c>
      <c r="AY227" s="192" t="s">
        <v>119</v>
      </c>
    </row>
    <row r="228" s="2" customFormat="1" ht="33" customHeight="1">
      <c r="A228" s="37"/>
      <c r="B228" s="171"/>
      <c r="C228" s="172" t="s">
        <v>283</v>
      </c>
      <c r="D228" s="172" t="s">
        <v>121</v>
      </c>
      <c r="E228" s="173" t="s">
        <v>284</v>
      </c>
      <c r="F228" s="174" t="s">
        <v>285</v>
      </c>
      <c r="G228" s="175" t="s">
        <v>124</v>
      </c>
      <c r="H228" s="176">
        <v>99.900000000000006</v>
      </c>
      <c r="I228" s="177"/>
      <c r="J228" s="178">
        <f>ROUND(I228*H228,2)</f>
        <v>0</v>
      </c>
      <c r="K228" s="179"/>
      <c r="L228" s="38"/>
      <c r="M228" s="180" t="s">
        <v>1</v>
      </c>
      <c r="N228" s="181" t="s">
        <v>40</v>
      </c>
      <c r="O228" s="76"/>
      <c r="P228" s="182">
        <f>O228*H228</f>
        <v>0</v>
      </c>
      <c r="Q228" s="182">
        <v>0.11162</v>
      </c>
      <c r="R228" s="182">
        <f>Q228*H228</f>
        <v>11.150838</v>
      </c>
      <c r="S228" s="182">
        <v>0</v>
      </c>
      <c r="T228" s="18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4" t="s">
        <v>125</v>
      </c>
      <c r="AT228" s="184" t="s">
        <v>121</v>
      </c>
      <c r="AU228" s="184" t="s">
        <v>84</v>
      </c>
      <c r="AY228" s="18" t="s">
        <v>119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18" t="s">
        <v>80</v>
      </c>
      <c r="BK228" s="185">
        <f>ROUND(I228*H228,2)</f>
        <v>0</v>
      </c>
      <c r="BL228" s="18" t="s">
        <v>125</v>
      </c>
      <c r="BM228" s="184" t="s">
        <v>286</v>
      </c>
    </row>
    <row r="229" s="2" customFormat="1">
      <c r="A229" s="37"/>
      <c r="B229" s="38"/>
      <c r="C229" s="37"/>
      <c r="D229" s="186" t="s">
        <v>127</v>
      </c>
      <c r="E229" s="37"/>
      <c r="F229" s="187" t="s">
        <v>287</v>
      </c>
      <c r="G229" s="37"/>
      <c r="H229" s="37"/>
      <c r="I229" s="188"/>
      <c r="J229" s="37"/>
      <c r="K229" s="37"/>
      <c r="L229" s="38"/>
      <c r="M229" s="189"/>
      <c r="N229" s="190"/>
      <c r="O229" s="76"/>
      <c r="P229" s="76"/>
      <c r="Q229" s="76"/>
      <c r="R229" s="76"/>
      <c r="S229" s="76"/>
      <c r="T229" s="7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8" t="s">
        <v>127</v>
      </c>
      <c r="AU229" s="18" t="s">
        <v>84</v>
      </c>
    </row>
    <row r="230" s="13" customFormat="1">
      <c r="A230" s="13"/>
      <c r="B230" s="191"/>
      <c r="C230" s="13"/>
      <c r="D230" s="186" t="s">
        <v>129</v>
      </c>
      <c r="E230" s="192" t="s">
        <v>1</v>
      </c>
      <c r="F230" s="193" t="s">
        <v>262</v>
      </c>
      <c r="G230" s="13"/>
      <c r="H230" s="194">
        <v>99.900000000000006</v>
      </c>
      <c r="I230" s="195"/>
      <c r="J230" s="13"/>
      <c r="K230" s="13"/>
      <c r="L230" s="191"/>
      <c r="M230" s="196"/>
      <c r="N230" s="197"/>
      <c r="O230" s="197"/>
      <c r="P230" s="197"/>
      <c r="Q230" s="197"/>
      <c r="R230" s="197"/>
      <c r="S230" s="197"/>
      <c r="T230" s="19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2" t="s">
        <v>129</v>
      </c>
      <c r="AU230" s="192" t="s">
        <v>84</v>
      </c>
      <c r="AV230" s="13" t="s">
        <v>84</v>
      </c>
      <c r="AW230" s="13" t="s">
        <v>32</v>
      </c>
      <c r="AX230" s="13" t="s">
        <v>75</v>
      </c>
      <c r="AY230" s="192" t="s">
        <v>119</v>
      </c>
    </row>
    <row r="231" s="2" customFormat="1" ht="16.5" customHeight="1">
      <c r="A231" s="37"/>
      <c r="B231" s="171"/>
      <c r="C231" s="206" t="s">
        <v>288</v>
      </c>
      <c r="D231" s="206" t="s">
        <v>213</v>
      </c>
      <c r="E231" s="207" t="s">
        <v>289</v>
      </c>
      <c r="F231" s="208" t="s">
        <v>290</v>
      </c>
      <c r="G231" s="209" t="s">
        <v>124</v>
      </c>
      <c r="H231" s="210">
        <v>101.399</v>
      </c>
      <c r="I231" s="211"/>
      <c r="J231" s="212">
        <f>ROUND(I231*H231,2)</f>
        <v>0</v>
      </c>
      <c r="K231" s="213"/>
      <c r="L231" s="214"/>
      <c r="M231" s="215" t="s">
        <v>1</v>
      </c>
      <c r="N231" s="216" t="s">
        <v>40</v>
      </c>
      <c r="O231" s="76"/>
      <c r="P231" s="182">
        <f>O231*H231</f>
        <v>0</v>
      </c>
      <c r="Q231" s="182">
        <v>0.14299999999999999</v>
      </c>
      <c r="R231" s="182">
        <f>Q231*H231</f>
        <v>14.500056999999998</v>
      </c>
      <c r="S231" s="182">
        <v>0</v>
      </c>
      <c r="T231" s="18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4" t="s">
        <v>170</v>
      </c>
      <c r="AT231" s="184" t="s">
        <v>213</v>
      </c>
      <c r="AU231" s="184" t="s">
        <v>84</v>
      </c>
      <c r="AY231" s="18" t="s">
        <v>119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18" t="s">
        <v>80</v>
      </c>
      <c r="BK231" s="185">
        <f>ROUND(I231*H231,2)</f>
        <v>0</v>
      </c>
      <c r="BL231" s="18" t="s">
        <v>125</v>
      </c>
      <c r="BM231" s="184" t="s">
        <v>291</v>
      </c>
    </row>
    <row r="232" s="2" customFormat="1">
      <c r="A232" s="37"/>
      <c r="B232" s="38"/>
      <c r="C232" s="37"/>
      <c r="D232" s="186" t="s">
        <v>127</v>
      </c>
      <c r="E232" s="37"/>
      <c r="F232" s="187" t="s">
        <v>292</v>
      </c>
      <c r="G232" s="37"/>
      <c r="H232" s="37"/>
      <c r="I232" s="188"/>
      <c r="J232" s="37"/>
      <c r="K232" s="37"/>
      <c r="L232" s="38"/>
      <c r="M232" s="189"/>
      <c r="N232" s="190"/>
      <c r="O232" s="76"/>
      <c r="P232" s="76"/>
      <c r="Q232" s="76"/>
      <c r="R232" s="76"/>
      <c r="S232" s="76"/>
      <c r="T232" s="7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8" t="s">
        <v>127</v>
      </c>
      <c r="AU232" s="18" t="s">
        <v>84</v>
      </c>
    </row>
    <row r="233" s="13" customFormat="1">
      <c r="A233" s="13"/>
      <c r="B233" s="191"/>
      <c r="C233" s="13"/>
      <c r="D233" s="186" t="s">
        <v>129</v>
      </c>
      <c r="E233" s="192" t="s">
        <v>1</v>
      </c>
      <c r="F233" s="193" t="s">
        <v>293</v>
      </c>
      <c r="G233" s="13"/>
      <c r="H233" s="194">
        <v>101.399</v>
      </c>
      <c r="I233" s="195"/>
      <c r="J233" s="13"/>
      <c r="K233" s="13"/>
      <c r="L233" s="191"/>
      <c r="M233" s="196"/>
      <c r="N233" s="197"/>
      <c r="O233" s="197"/>
      <c r="P233" s="197"/>
      <c r="Q233" s="197"/>
      <c r="R233" s="197"/>
      <c r="S233" s="197"/>
      <c r="T233" s="19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2" t="s">
        <v>129</v>
      </c>
      <c r="AU233" s="192" t="s">
        <v>84</v>
      </c>
      <c r="AV233" s="13" t="s">
        <v>84</v>
      </c>
      <c r="AW233" s="13" t="s">
        <v>32</v>
      </c>
      <c r="AX233" s="13" t="s">
        <v>80</v>
      </c>
      <c r="AY233" s="192" t="s">
        <v>119</v>
      </c>
    </row>
    <row r="234" s="2" customFormat="1" ht="33" customHeight="1">
      <c r="A234" s="37"/>
      <c r="B234" s="171"/>
      <c r="C234" s="172" t="s">
        <v>294</v>
      </c>
      <c r="D234" s="172" t="s">
        <v>121</v>
      </c>
      <c r="E234" s="173" t="s">
        <v>295</v>
      </c>
      <c r="F234" s="174" t="s">
        <v>296</v>
      </c>
      <c r="G234" s="175" t="s">
        <v>124</v>
      </c>
      <c r="H234" s="176">
        <v>192</v>
      </c>
      <c r="I234" s="177"/>
      <c r="J234" s="178">
        <f>ROUND(I234*H234,2)</f>
        <v>0</v>
      </c>
      <c r="K234" s="179"/>
      <c r="L234" s="38"/>
      <c r="M234" s="180" t="s">
        <v>1</v>
      </c>
      <c r="N234" s="181" t="s">
        <v>40</v>
      </c>
      <c r="O234" s="76"/>
      <c r="P234" s="182">
        <f>O234*H234</f>
        <v>0</v>
      </c>
      <c r="Q234" s="182">
        <v>0.11162</v>
      </c>
      <c r="R234" s="182">
        <f>Q234*H234</f>
        <v>21.431039999999999</v>
      </c>
      <c r="S234" s="182">
        <v>0</v>
      </c>
      <c r="T234" s="18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125</v>
      </c>
      <c r="AT234" s="184" t="s">
        <v>121</v>
      </c>
      <c r="AU234" s="184" t="s">
        <v>84</v>
      </c>
      <c r="AY234" s="18" t="s">
        <v>119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80</v>
      </c>
      <c r="BK234" s="185">
        <f>ROUND(I234*H234,2)</f>
        <v>0</v>
      </c>
      <c r="BL234" s="18" t="s">
        <v>125</v>
      </c>
      <c r="BM234" s="184" t="s">
        <v>297</v>
      </c>
    </row>
    <row r="235" s="2" customFormat="1">
      <c r="A235" s="37"/>
      <c r="B235" s="38"/>
      <c r="C235" s="37"/>
      <c r="D235" s="186" t="s">
        <v>127</v>
      </c>
      <c r="E235" s="37"/>
      <c r="F235" s="187" t="s">
        <v>298</v>
      </c>
      <c r="G235" s="37"/>
      <c r="H235" s="37"/>
      <c r="I235" s="188"/>
      <c r="J235" s="37"/>
      <c r="K235" s="37"/>
      <c r="L235" s="38"/>
      <c r="M235" s="189"/>
      <c r="N235" s="190"/>
      <c r="O235" s="76"/>
      <c r="P235" s="76"/>
      <c r="Q235" s="76"/>
      <c r="R235" s="76"/>
      <c r="S235" s="76"/>
      <c r="T235" s="7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8" t="s">
        <v>127</v>
      </c>
      <c r="AU235" s="18" t="s">
        <v>84</v>
      </c>
    </row>
    <row r="236" s="13" customFormat="1">
      <c r="A236" s="13"/>
      <c r="B236" s="191"/>
      <c r="C236" s="13"/>
      <c r="D236" s="186" t="s">
        <v>129</v>
      </c>
      <c r="E236" s="192" t="s">
        <v>1</v>
      </c>
      <c r="F236" s="193" t="s">
        <v>261</v>
      </c>
      <c r="G236" s="13"/>
      <c r="H236" s="194">
        <v>192</v>
      </c>
      <c r="I236" s="195"/>
      <c r="J236" s="13"/>
      <c r="K236" s="13"/>
      <c r="L236" s="191"/>
      <c r="M236" s="196"/>
      <c r="N236" s="197"/>
      <c r="O236" s="197"/>
      <c r="P236" s="197"/>
      <c r="Q236" s="197"/>
      <c r="R236" s="197"/>
      <c r="S236" s="197"/>
      <c r="T236" s="19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2" t="s">
        <v>129</v>
      </c>
      <c r="AU236" s="192" t="s">
        <v>84</v>
      </c>
      <c r="AV236" s="13" t="s">
        <v>84</v>
      </c>
      <c r="AW236" s="13" t="s">
        <v>32</v>
      </c>
      <c r="AX236" s="13" t="s">
        <v>75</v>
      </c>
      <c r="AY236" s="192" t="s">
        <v>119</v>
      </c>
    </row>
    <row r="237" s="2" customFormat="1" ht="24.15" customHeight="1">
      <c r="A237" s="37"/>
      <c r="B237" s="171"/>
      <c r="C237" s="206" t="s">
        <v>299</v>
      </c>
      <c r="D237" s="206" t="s">
        <v>213</v>
      </c>
      <c r="E237" s="207" t="s">
        <v>300</v>
      </c>
      <c r="F237" s="208" t="s">
        <v>301</v>
      </c>
      <c r="G237" s="209" t="s">
        <v>124</v>
      </c>
      <c r="H237" s="210">
        <v>194.88</v>
      </c>
      <c r="I237" s="211"/>
      <c r="J237" s="212">
        <f>ROUND(I237*H237,2)</f>
        <v>0</v>
      </c>
      <c r="K237" s="213"/>
      <c r="L237" s="214"/>
      <c r="M237" s="215" t="s">
        <v>1</v>
      </c>
      <c r="N237" s="216" t="s">
        <v>40</v>
      </c>
      <c r="O237" s="76"/>
      <c r="P237" s="182">
        <f>O237*H237</f>
        <v>0</v>
      </c>
      <c r="Q237" s="182">
        <v>0.17599999999999999</v>
      </c>
      <c r="R237" s="182">
        <f>Q237*H237</f>
        <v>34.298879999999997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170</v>
      </c>
      <c r="AT237" s="184" t="s">
        <v>213</v>
      </c>
      <c r="AU237" s="184" t="s">
        <v>84</v>
      </c>
      <c r="AY237" s="18" t="s">
        <v>119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80</v>
      </c>
      <c r="BK237" s="185">
        <f>ROUND(I237*H237,2)</f>
        <v>0</v>
      </c>
      <c r="BL237" s="18" t="s">
        <v>125</v>
      </c>
      <c r="BM237" s="184" t="s">
        <v>302</v>
      </c>
    </row>
    <row r="238" s="2" customFormat="1">
      <c r="A238" s="37"/>
      <c r="B238" s="38"/>
      <c r="C238" s="37"/>
      <c r="D238" s="186" t="s">
        <v>127</v>
      </c>
      <c r="E238" s="37"/>
      <c r="F238" s="187" t="s">
        <v>301</v>
      </c>
      <c r="G238" s="37"/>
      <c r="H238" s="37"/>
      <c r="I238" s="188"/>
      <c r="J238" s="37"/>
      <c r="K238" s="37"/>
      <c r="L238" s="38"/>
      <c r="M238" s="189"/>
      <c r="N238" s="190"/>
      <c r="O238" s="76"/>
      <c r="P238" s="76"/>
      <c r="Q238" s="76"/>
      <c r="R238" s="76"/>
      <c r="S238" s="76"/>
      <c r="T238" s="7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8" t="s">
        <v>127</v>
      </c>
      <c r="AU238" s="18" t="s">
        <v>84</v>
      </c>
    </row>
    <row r="239" s="13" customFormat="1">
      <c r="A239" s="13"/>
      <c r="B239" s="191"/>
      <c r="C239" s="13"/>
      <c r="D239" s="186" t="s">
        <v>129</v>
      </c>
      <c r="E239" s="192" t="s">
        <v>1</v>
      </c>
      <c r="F239" s="193" t="s">
        <v>303</v>
      </c>
      <c r="G239" s="13"/>
      <c r="H239" s="194">
        <v>194.88</v>
      </c>
      <c r="I239" s="195"/>
      <c r="J239" s="13"/>
      <c r="K239" s="13"/>
      <c r="L239" s="191"/>
      <c r="M239" s="196"/>
      <c r="N239" s="197"/>
      <c r="O239" s="197"/>
      <c r="P239" s="197"/>
      <c r="Q239" s="197"/>
      <c r="R239" s="197"/>
      <c r="S239" s="197"/>
      <c r="T239" s="19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2" t="s">
        <v>129</v>
      </c>
      <c r="AU239" s="192" t="s">
        <v>84</v>
      </c>
      <c r="AV239" s="13" t="s">
        <v>84</v>
      </c>
      <c r="AW239" s="13" t="s">
        <v>32</v>
      </c>
      <c r="AX239" s="13" t="s">
        <v>75</v>
      </c>
      <c r="AY239" s="192" t="s">
        <v>119</v>
      </c>
    </row>
    <row r="240" s="2" customFormat="1" ht="24.15" customHeight="1">
      <c r="A240" s="37"/>
      <c r="B240" s="171"/>
      <c r="C240" s="172" t="s">
        <v>304</v>
      </c>
      <c r="D240" s="172" t="s">
        <v>121</v>
      </c>
      <c r="E240" s="173" t="s">
        <v>305</v>
      </c>
      <c r="F240" s="174" t="s">
        <v>306</v>
      </c>
      <c r="G240" s="175" t="s">
        <v>124</v>
      </c>
      <c r="H240" s="176">
        <v>40.5</v>
      </c>
      <c r="I240" s="177"/>
      <c r="J240" s="178">
        <f>ROUND(I240*H240,2)</f>
        <v>0</v>
      </c>
      <c r="K240" s="179"/>
      <c r="L240" s="38"/>
      <c r="M240" s="180" t="s">
        <v>1</v>
      </c>
      <c r="N240" s="181" t="s">
        <v>40</v>
      </c>
      <c r="O240" s="76"/>
      <c r="P240" s="182">
        <f>O240*H240</f>
        <v>0</v>
      </c>
      <c r="Q240" s="182">
        <v>0.088800000000000004</v>
      </c>
      <c r="R240" s="182">
        <f>Q240*H240</f>
        <v>3.5964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125</v>
      </c>
      <c r="AT240" s="184" t="s">
        <v>121</v>
      </c>
      <c r="AU240" s="184" t="s">
        <v>84</v>
      </c>
      <c r="AY240" s="18" t="s">
        <v>119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8" t="s">
        <v>80</v>
      </c>
      <c r="BK240" s="185">
        <f>ROUND(I240*H240,2)</f>
        <v>0</v>
      </c>
      <c r="BL240" s="18" t="s">
        <v>125</v>
      </c>
      <c r="BM240" s="184" t="s">
        <v>307</v>
      </c>
    </row>
    <row r="241" s="2" customFormat="1">
      <c r="A241" s="37"/>
      <c r="B241" s="38"/>
      <c r="C241" s="37"/>
      <c r="D241" s="186" t="s">
        <v>127</v>
      </c>
      <c r="E241" s="37"/>
      <c r="F241" s="187" t="s">
        <v>308</v>
      </c>
      <c r="G241" s="37"/>
      <c r="H241" s="37"/>
      <c r="I241" s="188"/>
      <c r="J241" s="37"/>
      <c r="K241" s="37"/>
      <c r="L241" s="38"/>
      <c r="M241" s="189"/>
      <c r="N241" s="190"/>
      <c r="O241" s="76"/>
      <c r="P241" s="76"/>
      <c r="Q241" s="76"/>
      <c r="R241" s="76"/>
      <c r="S241" s="76"/>
      <c r="T241" s="7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8" t="s">
        <v>127</v>
      </c>
      <c r="AU241" s="18" t="s">
        <v>84</v>
      </c>
    </row>
    <row r="242" s="13" customFormat="1">
      <c r="A242" s="13"/>
      <c r="B242" s="191"/>
      <c r="C242" s="13"/>
      <c r="D242" s="186" t="s">
        <v>129</v>
      </c>
      <c r="E242" s="192" t="s">
        <v>1</v>
      </c>
      <c r="F242" s="193" t="s">
        <v>253</v>
      </c>
      <c r="G242" s="13"/>
      <c r="H242" s="194">
        <v>40.5</v>
      </c>
      <c r="I242" s="195"/>
      <c r="J242" s="13"/>
      <c r="K242" s="13"/>
      <c r="L242" s="191"/>
      <c r="M242" s="196"/>
      <c r="N242" s="197"/>
      <c r="O242" s="197"/>
      <c r="P242" s="197"/>
      <c r="Q242" s="197"/>
      <c r="R242" s="197"/>
      <c r="S242" s="197"/>
      <c r="T242" s="19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2" t="s">
        <v>129</v>
      </c>
      <c r="AU242" s="192" t="s">
        <v>84</v>
      </c>
      <c r="AV242" s="13" t="s">
        <v>84</v>
      </c>
      <c r="AW242" s="13" t="s">
        <v>32</v>
      </c>
      <c r="AX242" s="13" t="s">
        <v>75</v>
      </c>
      <c r="AY242" s="192" t="s">
        <v>119</v>
      </c>
    </row>
    <row r="243" s="2" customFormat="1" ht="24.15" customHeight="1">
      <c r="A243" s="37"/>
      <c r="B243" s="171"/>
      <c r="C243" s="206" t="s">
        <v>309</v>
      </c>
      <c r="D243" s="206" t="s">
        <v>213</v>
      </c>
      <c r="E243" s="207" t="s">
        <v>310</v>
      </c>
      <c r="F243" s="208" t="s">
        <v>311</v>
      </c>
      <c r="G243" s="209" t="s">
        <v>124</v>
      </c>
      <c r="H243" s="210">
        <v>42.341000000000001</v>
      </c>
      <c r="I243" s="211"/>
      <c r="J243" s="212">
        <f>ROUND(I243*H243,2)</f>
        <v>0</v>
      </c>
      <c r="K243" s="213"/>
      <c r="L243" s="214"/>
      <c r="M243" s="215" t="s">
        <v>1</v>
      </c>
      <c r="N243" s="216" t="s">
        <v>40</v>
      </c>
      <c r="O243" s="76"/>
      <c r="P243" s="182">
        <f>O243*H243</f>
        <v>0</v>
      </c>
      <c r="Q243" s="182">
        <v>0.20999999999999999</v>
      </c>
      <c r="R243" s="182">
        <f>Q243*H243</f>
        <v>8.89161</v>
      </c>
      <c r="S243" s="182">
        <v>0</v>
      </c>
      <c r="T243" s="18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4" t="s">
        <v>170</v>
      </c>
      <c r="AT243" s="184" t="s">
        <v>213</v>
      </c>
      <c r="AU243" s="184" t="s">
        <v>84</v>
      </c>
      <c r="AY243" s="18" t="s">
        <v>119</v>
      </c>
      <c r="BE243" s="185">
        <f>IF(N243="základní",J243,0)</f>
        <v>0</v>
      </c>
      <c r="BF243" s="185">
        <f>IF(N243="snížená",J243,0)</f>
        <v>0</v>
      </c>
      <c r="BG243" s="185">
        <f>IF(N243="zákl. přenesená",J243,0)</f>
        <v>0</v>
      </c>
      <c r="BH243" s="185">
        <f>IF(N243="sníž. přenesená",J243,0)</f>
        <v>0</v>
      </c>
      <c r="BI243" s="185">
        <f>IF(N243="nulová",J243,0)</f>
        <v>0</v>
      </c>
      <c r="BJ243" s="18" t="s">
        <v>80</v>
      </c>
      <c r="BK243" s="185">
        <f>ROUND(I243*H243,2)</f>
        <v>0</v>
      </c>
      <c r="BL243" s="18" t="s">
        <v>125</v>
      </c>
      <c r="BM243" s="184" t="s">
        <v>312</v>
      </c>
    </row>
    <row r="244" s="2" customFormat="1">
      <c r="A244" s="37"/>
      <c r="B244" s="38"/>
      <c r="C244" s="37"/>
      <c r="D244" s="186" t="s">
        <v>127</v>
      </c>
      <c r="E244" s="37"/>
      <c r="F244" s="187" t="s">
        <v>311</v>
      </c>
      <c r="G244" s="37"/>
      <c r="H244" s="37"/>
      <c r="I244" s="188"/>
      <c r="J244" s="37"/>
      <c r="K244" s="37"/>
      <c r="L244" s="38"/>
      <c r="M244" s="189"/>
      <c r="N244" s="190"/>
      <c r="O244" s="76"/>
      <c r="P244" s="76"/>
      <c r="Q244" s="76"/>
      <c r="R244" s="76"/>
      <c r="S244" s="76"/>
      <c r="T244" s="7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8" t="s">
        <v>127</v>
      </c>
      <c r="AU244" s="18" t="s">
        <v>84</v>
      </c>
    </row>
    <row r="245" s="13" customFormat="1">
      <c r="A245" s="13"/>
      <c r="B245" s="191"/>
      <c r="C245" s="13"/>
      <c r="D245" s="186" t="s">
        <v>129</v>
      </c>
      <c r="E245" s="192" t="s">
        <v>1</v>
      </c>
      <c r="F245" s="193" t="s">
        <v>313</v>
      </c>
      <c r="G245" s="13"/>
      <c r="H245" s="194">
        <v>41.107999999999997</v>
      </c>
      <c r="I245" s="195"/>
      <c r="J245" s="13"/>
      <c r="K245" s="13"/>
      <c r="L245" s="191"/>
      <c r="M245" s="196"/>
      <c r="N245" s="197"/>
      <c r="O245" s="197"/>
      <c r="P245" s="197"/>
      <c r="Q245" s="197"/>
      <c r="R245" s="197"/>
      <c r="S245" s="197"/>
      <c r="T245" s="19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2" t="s">
        <v>129</v>
      </c>
      <c r="AU245" s="192" t="s">
        <v>84</v>
      </c>
      <c r="AV245" s="13" t="s">
        <v>84</v>
      </c>
      <c r="AW245" s="13" t="s">
        <v>32</v>
      </c>
      <c r="AX245" s="13" t="s">
        <v>80</v>
      </c>
      <c r="AY245" s="192" t="s">
        <v>119</v>
      </c>
    </row>
    <row r="246" s="13" customFormat="1">
      <c r="A246" s="13"/>
      <c r="B246" s="191"/>
      <c r="C246" s="13"/>
      <c r="D246" s="186" t="s">
        <v>129</v>
      </c>
      <c r="E246" s="13"/>
      <c r="F246" s="193" t="s">
        <v>314</v>
      </c>
      <c r="G246" s="13"/>
      <c r="H246" s="194">
        <v>42.341000000000001</v>
      </c>
      <c r="I246" s="195"/>
      <c r="J246" s="13"/>
      <c r="K246" s="13"/>
      <c r="L246" s="191"/>
      <c r="M246" s="196"/>
      <c r="N246" s="197"/>
      <c r="O246" s="197"/>
      <c r="P246" s="197"/>
      <c r="Q246" s="197"/>
      <c r="R246" s="197"/>
      <c r="S246" s="197"/>
      <c r="T246" s="19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2" t="s">
        <v>129</v>
      </c>
      <c r="AU246" s="192" t="s">
        <v>84</v>
      </c>
      <c r="AV246" s="13" t="s">
        <v>84</v>
      </c>
      <c r="AW246" s="13" t="s">
        <v>3</v>
      </c>
      <c r="AX246" s="13" t="s">
        <v>80</v>
      </c>
      <c r="AY246" s="192" t="s">
        <v>119</v>
      </c>
    </row>
    <row r="247" s="2" customFormat="1" ht="37.8" customHeight="1">
      <c r="A247" s="37"/>
      <c r="B247" s="171"/>
      <c r="C247" s="172" t="s">
        <v>315</v>
      </c>
      <c r="D247" s="172" t="s">
        <v>121</v>
      </c>
      <c r="E247" s="173" t="s">
        <v>316</v>
      </c>
      <c r="F247" s="174" t="s">
        <v>317</v>
      </c>
      <c r="G247" s="175" t="s">
        <v>159</v>
      </c>
      <c r="H247" s="176">
        <v>16.100000000000001</v>
      </c>
      <c r="I247" s="177"/>
      <c r="J247" s="178">
        <f>ROUND(I247*H247,2)</f>
        <v>0</v>
      </c>
      <c r="K247" s="179"/>
      <c r="L247" s="38"/>
      <c r="M247" s="180" t="s">
        <v>1</v>
      </c>
      <c r="N247" s="181" t="s">
        <v>40</v>
      </c>
      <c r="O247" s="76"/>
      <c r="P247" s="182">
        <f>O247*H247</f>
        <v>0</v>
      </c>
      <c r="Q247" s="182">
        <v>0.0022399999999999998</v>
      </c>
      <c r="R247" s="182">
        <f>Q247*H247</f>
        <v>0.036063999999999999</v>
      </c>
      <c r="S247" s="182">
        <v>0</v>
      </c>
      <c r="T247" s="18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125</v>
      </c>
      <c r="AT247" s="184" t="s">
        <v>121</v>
      </c>
      <c r="AU247" s="184" t="s">
        <v>84</v>
      </c>
      <c r="AY247" s="18" t="s">
        <v>119</v>
      </c>
      <c r="BE247" s="185">
        <f>IF(N247="základní",J247,0)</f>
        <v>0</v>
      </c>
      <c r="BF247" s="185">
        <f>IF(N247="snížená",J247,0)</f>
        <v>0</v>
      </c>
      <c r="BG247" s="185">
        <f>IF(N247="zákl. přenesená",J247,0)</f>
        <v>0</v>
      </c>
      <c r="BH247" s="185">
        <f>IF(N247="sníž. přenesená",J247,0)</f>
        <v>0</v>
      </c>
      <c r="BI247" s="185">
        <f>IF(N247="nulová",J247,0)</f>
        <v>0</v>
      </c>
      <c r="BJ247" s="18" t="s">
        <v>80</v>
      </c>
      <c r="BK247" s="185">
        <f>ROUND(I247*H247,2)</f>
        <v>0</v>
      </c>
      <c r="BL247" s="18" t="s">
        <v>125</v>
      </c>
      <c r="BM247" s="184" t="s">
        <v>318</v>
      </c>
    </row>
    <row r="248" s="2" customFormat="1">
      <c r="A248" s="37"/>
      <c r="B248" s="38"/>
      <c r="C248" s="37"/>
      <c r="D248" s="186" t="s">
        <v>127</v>
      </c>
      <c r="E248" s="37"/>
      <c r="F248" s="187" t="s">
        <v>319</v>
      </c>
      <c r="G248" s="37"/>
      <c r="H248" s="37"/>
      <c r="I248" s="188"/>
      <c r="J248" s="37"/>
      <c r="K248" s="37"/>
      <c r="L248" s="38"/>
      <c r="M248" s="189"/>
      <c r="N248" s="190"/>
      <c r="O248" s="76"/>
      <c r="P248" s="76"/>
      <c r="Q248" s="76"/>
      <c r="R248" s="76"/>
      <c r="S248" s="76"/>
      <c r="T248" s="7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8" t="s">
        <v>127</v>
      </c>
      <c r="AU248" s="18" t="s">
        <v>84</v>
      </c>
    </row>
    <row r="249" s="15" customFormat="1">
      <c r="A249" s="15"/>
      <c r="B249" s="217"/>
      <c r="C249" s="15"/>
      <c r="D249" s="186" t="s">
        <v>129</v>
      </c>
      <c r="E249" s="218" t="s">
        <v>1</v>
      </c>
      <c r="F249" s="219" t="s">
        <v>320</v>
      </c>
      <c r="G249" s="15"/>
      <c r="H249" s="220">
        <v>16.100000000000001</v>
      </c>
      <c r="I249" s="221"/>
      <c r="J249" s="15"/>
      <c r="K249" s="15"/>
      <c r="L249" s="217"/>
      <c r="M249" s="222"/>
      <c r="N249" s="223"/>
      <c r="O249" s="223"/>
      <c r="P249" s="223"/>
      <c r="Q249" s="223"/>
      <c r="R249" s="223"/>
      <c r="S249" s="223"/>
      <c r="T249" s="22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18" t="s">
        <v>129</v>
      </c>
      <c r="AU249" s="218" t="s">
        <v>84</v>
      </c>
      <c r="AV249" s="15" t="s">
        <v>125</v>
      </c>
      <c r="AW249" s="15" t="s">
        <v>32</v>
      </c>
      <c r="AX249" s="15" t="s">
        <v>75</v>
      </c>
      <c r="AY249" s="218" t="s">
        <v>119</v>
      </c>
    </row>
    <row r="250" s="2" customFormat="1" ht="24.15" customHeight="1">
      <c r="A250" s="37"/>
      <c r="B250" s="171"/>
      <c r="C250" s="172" t="s">
        <v>321</v>
      </c>
      <c r="D250" s="172" t="s">
        <v>121</v>
      </c>
      <c r="E250" s="173" t="s">
        <v>322</v>
      </c>
      <c r="F250" s="174" t="s">
        <v>323</v>
      </c>
      <c r="G250" s="175" t="s">
        <v>159</v>
      </c>
      <c r="H250" s="176">
        <v>16.100000000000001</v>
      </c>
      <c r="I250" s="177"/>
      <c r="J250" s="178">
        <f>ROUND(I250*H250,2)</f>
        <v>0</v>
      </c>
      <c r="K250" s="179"/>
      <c r="L250" s="38"/>
      <c r="M250" s="180" t="s">
        <v>1</v>
      </c>
      <c r="N250" s="181" t="s">
        <v>40</v>
      </c>
      <c r="O250" s="76"/>
      <c r="P250" s="182">
        <f>O250*H250</f>
        <v>0</v>
      </c>
      <c r="Q250" s="182">
        <v>0</v>
      </c>
      <c r="R250" s="182">
        <f>Q250*H250</f>
        <v>0</v>
      </c>
      <c r="S250" s="182">
        <v>0</v>
      </c>
      <c r="T250" s="18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4" t="s">
        <v>125</v>
      </c>
      <c r="AT250" s="184" t="s">
        <v>121</v>
      </c>
      <c r="AU250" s="184" t="s">
        <v>84</v>
      </c>
      <c r="AY250" s="18" t="s">
        <v>119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8" t="s">
        <v>80</v>
      </c>
      <c r="BK250" s="185">
        <f>ROUND(I250*H250,2)</f>
        <v>0</v>
      </c>
      <c r="BL250" s="18" t="s">
        <v>125</v>
      </c>
      <c r="BM250" s="184" t="s">
        <v>324</v>
      </c>
    </row>
    <row r="251" s="2" customFormat="1">
      <c r="A251" s="37"/>
      <c r="B251" s="38"/>
      <c r="C251" s="37"/>
      <c r="D251" s="186" t="s">
        <v>127</v>
      </c>
      <c r="E251" s="37"/>
      <c r="F251" s="187" t="s">
        <v>323</v>
      </c>
      <c r="G251" s="37"/>
      <c r="H251" s="37"/>
      <c r="I251" s="188"/>
      <c r="J251" s="37"/>
      <c r="K251" s="37"/>
      <c r="L251" s="38"/>
      <c r="M251" s="189"/>
      <c r="N251" s="190"/>
      <c r="O251" s="76"/>
      <c r="P251" s="76"/>
      <c r="Q251" s="76"/>
      <c r="R251" s="76"/>
      <c r="S251" s="76"/>
      <c r="T251" s="7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8" t="s">
        <v>127</v>
      </c>
      <c r="AU251" s="18" t="s">
        <v>84</v>
      </c>
    </row>
    <row r="252" s="2" customFormat="1" ht="24.15" customHeight="1">
      <c r="A252" s="37"/>
      <c r="B252" s="171"/>
      <c r="C252" s="172" t="s">
        <v>325</v>
      </c>
      <c r="D252" s="172" t="s">
        <v>121</v>
      </c>
      <c r="E252" s="173" t="s">
        <v>326</v>
      </c>
      <c r="F252" s="174" t="s">
        <v>327</v>
      </c>
      <c r="G252" s="175" t="s">
        <v>159</v>
      </c>
      <c r="H252" s="176">
        <v>16.100000000000001</v>
      </c>
      <c r="I252" s="177"/>
      <c r="J252" s="178">
        <f>ROUND(I252*H252,2)</f>
        <v>0</v>
      </c>
      <c r="K252" s="179"/>
      <c r="L252" s="38"/>
      <c r="M252" s="180" t="s">
        <v>1</v>
      </c>
      <c r="N252" s="181" t="s">
        <v>40</v>
      </c>
      <c r="O252" s="76"/>
      <c r="P252" s="182">
        <f>O252*H252</f>
        <v>0</v>
      </c>
      <c r="Q252" s="182">
        <v>0</v>
      </c>
      <c r="R252" s="182">
        <f>Q252*H252</f>
        <v>0</v>
      </c>
      <c r="S252" s="182">
        <v>0</v>
      </c>
      <c r="T252" s="18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4" t="s">
        <v>125</v>
      </c>
      <c r="AT252" s="184" t="s">
        <v>121</v>
      </c>
      <c r="AU252" s="184" t="s">
        <v>84</v>
      </c>
      <c r="AY252" s="18" t="s">
        <v>119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8" t="s">
        <v>80</v>
      </c>
      <c r="BK252" s="185">
        <f>ROUND(I252*H252,2)</f>
        <v>0</v>
      </c>
      <c r="BL252" s="18" t="s">
        <v>125</v>
      </c>
      <c r="BM252" s="184" t="s">
        <v>328</v>
      </c>
    </row>
    <row r="253" s="2" customFormat="1">
      <c r="A253" s="37"/>
      <c r="B253" s="38"/>
      <c r="C253" s="37"/>
      <c r="D253" s="186" t="s">
        <v>127</v>
      </c>
      <c r="E253" s="37"/>
      <c r="F253" s="187" t="s">
        <v>329</v>
      </c>
      <c r="G253" s="37"/>
      <c r="H253" s="37"/>
      <c r="I253" s="188"/>
      <c r="J253" s="37"/>
      <c r="K253" s="37"/>
      <c r="L253" s="38"/>
      <c r="M253" s="189"/>
      <c r="N253" s="190"/>
      <c r="O253" s="76"/>
      <c r="P253" s="76"/>
      <c r="Q253" s="76"/>
      <c r="R253" s="76"/>
      <c r="S253" s="76"/>
      <c r="T253" s="7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8" t="s">
        <v>127</v>
      </c>
      <c r="AU253" s="18" t="s">
        <v>84</v>
      </c>
    </row>
    <row r="254" s="13" customFormat="1">
      <c r="A254" s="13"/>
      <c r="B254" s="191"/>
      <c r="C254" s="13"/>
      <c r="D254" s="186" t="s">
        <v>129</v>
      </c>
      <c r="E254" s="192" t="s">
        <v>1</v>
      </c>
      <c r="F254" s="193" t="s">
        <v>330</v>
      </c>
      <c r="G254" s="13"/>
      <c r="H254" s="194">
        <v>4.5</v>
      </c>
      <c r="I254" s="195"/>
      <c r="J254" s="13"/>
      <c r="K254" s="13"/>
      <c r="L254" s="191"/>
      <c r="M254" s="196"/>
      <c r="N254" s="197"/>
      <c r="O254" s="197"/>
      <c r="P254" s="197"/>
      <c r="Q254" s="197"/>
      <c r="R254" s="197"/>
      <c r="S254" s="197"/>
      <c r="T254" s="19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2" t="s">
        <v>129</v>
      </c>
      <c r="AU254" s="192" t="s">
        <v>84</v>
      </c>
      <c r="AV254" s="13" t="s">
        <v>84</v>
      </c>
      <c r="AW254" s="13" t="s">
        <v>32</v>
      </c>
      <c r="AX254" s="13" t="s">
        <v>75</v>
      </c>
      <c r="AY254" s="192" t="s">
        <v>119</v>
      </c>
    </row>
    <row r="255" s="13" customFormat="1">
      <c r="A255" s="13"/>
      <c r="B255" s="191"/>
      <c r="C255" s="13"/>
      <c r="D255" s="186" t="s">
        <v>129</v>
      </c>
      <c r="E255" s="192" t="s">
        <v>1</v>
      </c>
      <c r="F255" s="193" t="s">
        <v>331</v>
      </c>
      <c r="G255" s="13"/>
      <c r="H255" s="194">
        <v>11.6</v>
      </c>
      <c r="I255" s="195"/>
      <c r="J255" s="13"/>
      <c r="K255" s="13"/>
      <c r="L255" s="191"/>
      <c r="M255" s="196"/>
      <c r="N255" s="197"/>
      <c r="O255" s="197"/>
      <c r="P255" s="197"/>
      <c r="Q255" s="197"/>
      <c r="R255" s="197"/>
      <c r="S255" s="197"/>
      <c r="T255" s="19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2" t="s">
        <v>129</v>
      </c>
      <c r="AU255" s="192" t="s">
        <v>84</v>
      </c>
      <c r="AV255" s="13" t="s">
        <v>84</v>
      </c>
      <c r="AW255" s="13" t="s">
        <v>32</v>
      </c>
      <c r="AX255" s="13" t="s">
        <v>75</v>
      </c>
      <c r="AY255" s="192" t="s">
        <v>119</v>
      </c>
    </row>
    <row r="256" s="15" customFormat="1">
      <c r="A256" s="15"/>
      <c r="B256" s="217"/>
      <c r="C256" s="15"/>
      <c r="D256" s="186" t="s">
        <v>129</v>
      </c>
      <c r="E256" s="218" t="s">
        <v>1</v>
      </c>
      <c r="F256" s="219" t="s">
        <v>320</v>
      </c>
      <c r="G256" s="15"/>
      <c r="H256" s="220">
        <v>16.100000000000001</v>
      </c>
      <c r="I256" s="221"/>
      <c r="J256" s="15"/>
      <c r="K256" s="15"/>
      <c r="L256" s="217"/>
      <c r="M256" s="222"/>
      <c r="N256" s="223"/>
      <c r="O256" s="223"/>
      <c r="P256" s="223"/>
      <c r="Q256" s="223"/>
      <c r="R256" s="223"/>
      <c r="S256" s="223"/>
      <c r="T256" s="224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18" t="s">
        <v>129</v>
      </c>
      <c r="AU256" s="218" t="s">
        <v>84</v>
      </c>
      <c r="AV256" s="15" t="s">
        <v>125</v>
      </c>
      <c r="AW256" s="15" t="s">
        <v>32</v>
      </c>
      <c r="AX256" s="15" t="s">
        <v>80</v>
      </c>
      <c r="AY256" s="218" t="s">
        <v>119</v>
      </c>
    </row>
    <row r="257" s="12" customFormat="1" ht="22.8" customHeight="1">
      <c r="A257" s="12"/>
      <c r="B257" s="158"/>
      <c r="C257" s="12"/>
      <c r="D257" s="159" t="s">
        <v>74</v>
      </c>
      <c r="E257" s="169" t="s">
        <v>170</v>
      </c>
      <c r="F257" s="169" t="s">
        <v>332</v>
      </c>
      <c r="G257" s="12"/>
      <c r="H257" s="12"/>
      <c r="I257" s="161"/>
      <c r="J257" s="170">
        <f>BK257</f>
        <v>0</v>
      </c>
      <c r="K257" s="12"/>
      <c r="L257" s="158"/>
      <c r="M257" s="163"/>
      <c r="N257" s="164"/>
      <c r="O257" s="164"/>
      <c r="P257" s="165">
        <f>SUM(P258:P306)</f>
        <v>0</v>
      </c>
      <c r="Q257" s="164"/>
      <c r="R257" s="165">
        <f>SUM(R258:R306)</f>
        <v>1.71799513</v>
      </c>
      <c r="S257" s="164"/>
      <c r="T257" s="166">
        <f>SUM(T258:T306)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59" t="s">
        <v>80</v>
      </c>
      <c r="AT257" s="167" t="s">
        <v>74</v>
      </c>
      <c r="AU257" s="167" t="s">
        <v>80</v>
      </c>
      <c r="AY257" s="159" t="s">
        <v>119</v>
      </c>
      <c r="BK257" s="168">
        <f>SUM(BK258:BK306)</f>
        <v>0</v>
      </c>
    </row>
    <row r="258" s="2" customFormat="1" ht="24.15" customHeight="1">
      <c r="A258" s="37"/>
      <c r="B258" s="171"/>
      <c r="C258" s="172" t="s">
        <v>333</v>
      </c>
      <c r="D258" s="172" t="s">
        <v>121</v>
      </c>
      <c r="E258" s="173" t="s">
        <v>334</v>
      </c>
      <c r="F258" s="174" t="s">
        <v>335</v>
      </c>
      <c r="G258" s="175" t="s">
        <v>159</v>
      </c>
      <c r="H258" s="176">
        <v>9</v>
      </c>
      <c r="I258" s="177"/>
      <c r="J258" s="178">
        <f>ROUND(I258*H258,2)</f>
        <v>0</v>
      </c>
      <c r="K258" s="179"/>
      <c r="L258" s="38"/>
      <c r="M258" s="180" t="s">
        <v>1</v>
      </c>
      <c r="N258" s="181" t="s">
        <v>40</v>
      </c>
      <c r="O258" s="76"/>
      <c r="P258" s="182">
        <f>O258*H258</f>
        <v>0</v>
      </c>
      <c r="Q258" s="182">
        <v>1.0000000000000001E-05</v>
      </c>
      <c r="R258" s="182">
        <f>Q258*H258</f>
        <v>9.0000000000000006E-05</v>
      </c>
      <c r="S258" s="182">
        <v>0</v>
      </c>
      <c r="T258" s="18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4" t="s">
        <v>125</v>
      </c>
      <c r="AT258" s="184" t="s">
        <v>121</v>
      </c>
      <c r="AU258" s="184" t="s">
        <v>84</v>
      </c>
      <c r="AY258" s="18" t="s">
        <v>119</v>
      </c>
      <c r="BE258" s="185">
        <f>IF(N258="základní",J258,0)</f>
        <v>0</v>
      </c>
      <c r="BF258" s="185">
        <f>IF(N258="snížená",J258,0)</f>
        <v>0</v>
      </c>
      <c r="BG258" s="185">
        <f>IF(N258="zákl. přenesená",J258,0)</f>
        <v>0</v>
      </c>
      <c r="BH258" s="185">
        <f>IF(N258="sníž. přenesená",J258,0)</f>
        <v>0</v>
      </c>
      <c r="BI258" s="185">
        <f>IF(N258="nulová",J258,0)</f>
        <v>0</v>
      </c>
      <c r="BJ258" s="18" t="s">
        <v>80</v>
      </c>
      <c r="BK258" s="185">
        <f>ROUND(I258*H258,2)</f>
        <v>0</v>
      </c>
      <c r="BL258" s="18" t="s">
        <v>125</v>
      </c>
      <c r="BM258" s="184" t="s">
        <v>336</v>
      </c>
    </row>
    <row r="259" s="2" customFormat="1">
      <c r="A259" s="37"/>
      <c r="B259" s="38"/>
      <c r="C259" s="37"/>
      <c r="D259" s="186" t="s">
        <v>127</v>
      </c>
      <c r="E259" s="37"/>
      <c r="F259" s="187" t="s">
        <v>337</v>
      </c>
      <c r="G259" s="37"/>
      <c r="H259" s="37"/>
      <c r="I259" s="188"/>
      <c r="J259" s="37"/>
      <c r="K259" s="37"/>
      <c r="L259" s="38"/>
      <c r="M259" s="189"/>
      <c r="N259" s="190"/>
      <c r="O259" s="76"/>
      <c r="P259" s="76"/>
      <c r="Q259" s="76"/>
      <c r="R259" s="76"/>
      <c r="S259" s="76"/>
      <c r="T259" s="7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8" t="s">
        <v>127</v>
      </c>
      <c r="AU259" s="18" t="s">
        <v>84</v>
      </c>
    </row>
    <row r="260" s="13" customFormat="1">
      <c r="A260" s="13"/>
      <c r="B260" s="191"/>
      <c r="C260" s="13"/>
      <c r="D260" s="186" t="s">
        <v>129</v>
      </c>
      <c r="E260" s="192" t="s">
        <v>1</v>
      </c>
      <c r="F260" s="193" t="s">
        <v>338</v>
      </c>
      <c r="G260" s="13"/>
      <c r="H260" s="194">
        <v>9</v>
      </c>
      <c r="I260" s="195"/>
      <c r="J260" s="13"/>
      <c r="K260" s="13"/>
      <c r="L260" s="191"/>
      <c r="M260" s="196"/>
      <c r="N260" s="197"/>
      <c r="O260" s="197"/>
      <c r="P260" s="197"/>
      <c r="Q260" s="197"/>
      <c r="R260" s="197"/>
      <c r="S260" s="197"/>
      <c r="T260" s="19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2" t="s">
        <v>129</v>
      </c>
      <c r="AU260" s="192" t="s">
        <v>84</v>
      </c>
      <c r="AV260" s="13" t="s">
        <v>84</v>
      </c>
      <c r="AW260" s="13" t="s">
        <v>32</v>
      </c>
      <c r="AX260" s="13" t="s">
        <v>75</v>
      </c>
      <c r="AY260" s="192" t="s">
        <v>119</v>
      </c>
    </row>
    <row r="261" s="2" customFormat="1" ht="24.15" customHeight="1">
      <c r="A261" s="37"/>
      <c r="B261" s="171"/>
      <c r="C261" s="206" t="s">
        <v>339</v>
      </c>
      <c r="D261" s="206" t="s">
        <v>213</v>
      </c>
      <c r="E261" s="207" t="s">
        <v>340</v>
      </c>
      <c r="F261" s="208" t="s">
        <v>341</v>
      </c>
      <c r="G261" s="209" t="s">
        <v>159</v>
      </c>
      <c r="H261" s="210">
        <v>9.1349999999999998</v>
      </c>
      <c r="I261" s="211"/>
      <c r="J261" s="212">
        <f>ROUND(I261*H261,2)</f>
        <v>0</v>
      </c>
      <c r="K261" s="213"/>
      <c r="L261" s="214"/>
      <c r="M261" s="215" t="s">
        <v>1</v>
      </c>
      <c r="N261" s="216" t="s">
        <v>40</v>
      </c>
      <c r="O261" s="76"/>
      <c r="P261" s="182">
        <f>O261*H261</f>
        <v>0</v>
      </c>
      <c r="Q261" s="182">
        <v>0.0026700000000000001</v>
      </c>
      <c r="R261" s="182">
        <f>Q261*H261</f>
        <v>0.024390450000000001</v>
      </c>
      <c r="S261" s="182">
        <v>0</v>
      </c>
      <c r="T261" s="18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4" t="s">
        <v>170</v>
      </c>
      <c r="AT261" s="184" t="s">
        <v>213</v>
      </c>
      <c r="AU261" s="184" t="s">
        <v>84</v>
      </c>
      <c r="AY261" s="18" t="s">
        <v>119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18" t="s">
        <v>80</v>
      </c>
      <c r="BK261" s="185">
        <f>ROUND(I261*H261,2)</f>
        <v>0</v>
      </c>
      <c r="BL261" s="18" t="s">
        <v>125</v>
      </c>
      <c r="BM261" s="184" t="s">
        <v>342</v>
      </c>
    </row>
    <row r="262" s="2" customFormat="1">
      <c r="A262" s="37"/>
      <c r="B262" s="38"/>
      <c r="C262" s="37"/>
      <c r="D262" s="186" t="s">
        <v>127</v>
      </c>
      <c r="E262" s="37"/>
      <c r="F262" s="187" t="s">
        <v>341</v>
      </c>
      <c r="G262" s="37"/>
      <c r="H262" s="37"/>
      <c r="I262" s="188"/>
      <c r="J262" s="37"/>
      <c r="K262" s="37"/>
      <c r="L262" s="38"/>
      <c r="M262" s="189"/>
      <c r="N262" s="190"/>
      <c r="O262" s="76"/>
      <c r="P262" s="76"/>
      <c r="Q262" s="76"/>
      <c r="R262" s="76"/>
      <c r="S262" s="76"/>
      <c r="T262" s="7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8" t="s">
        <v>127</v>
      </c>
      <c r="AU262" s="18" t="s">
        <v>84</v>
      </c>
    </row>
    <row r="263" s="13" customFormat="1">
      <c r="A263" s="13"/>
      <c r="B263" s="191"/>
      <c r="C263" s="13"/>
      <c r="D263" s="186" t="s">
        <v>129</v>
      </c>
      <c r="E263" s="192" t="s">
        <v>1</v>
      </c>
      <c r="F263" s="193" t="s">
        <v>343</v>
      </c>
      <c r="G263" s="13"/>
      <c r="H263" s="194">
        <v>9.1349999999999998</v>
      </c>
      <c r="I263" s="195"/>
      <c r="J263" s="13"/>
      <c r="K263" s="13"/>
      <c r="L263" s="191"/>
      <c r="M263" s="196"/>
      <c r="N263" s="197"/>
      <c r="O263" s="197"/>
      <c r="P263" s="197"/>
      <c r="Q263" s="197"/>
      <c r="R263" s="197"/>
      <c r="S263" s="197"/>
      <c r="T263" s="19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2" t="s">
        <v>129</v>
      </c>
      <c r="AU263" s="192" t="s">
        <v>84</v>
      </c>
      <c r="AV263" s="13" t="s">
        <v>84</v>
      </c>
      <c r="AW263" s="13" t="s">
        <v>32</v>
      </c>
      <c r="AX263" s="13" t="s">
        <v>75</v>
      </c>
      <c r="AY263" s="192" t="s">
        <v>119</v>
      </c>
    </row>
    <row r="264" s="2" customFormat="1" ht="24.15" customHeight="1">
      <c r="A264" s="37"/>
      <c r="B264" s="171"/>
      <c r="C264" s="172" t="s">
        <v>344</v>
      </c>
      <c r="D264" s="172" t="s">
        <v>121</v>
      </c>
      <c r="E264" s="173" t="s">
        <v>345</v>
      </c>
      <c r="F264" s="174" t="s">
        <v>346</v>
      </c>
      <c r="G264" s="175" t="s">
        <v>159</v>
      </c>
      <c r="H264" s="176">
        <v>31.199999999999999</v>
      </c>
      <c r="I264" s="177"/>
      <c r="J264" s="178">
        <f>ROUND(I264*H264,2)</f>
        <v>0</v>
      </c>
      <c r="K264" s="179"/>
      <c r="L264" s="38"/>
      <c r="M264" s="180" t="s">
        <v>1</v>
      </c>
      <c r="N264" s="181" t="s">
        <v>40</v>
      </c>
      <c r="O264" s="76"/>
      <c r="P264" s="182">
        <f>O264*H264</f>
        <v>0</v>
      </c>
      <c r="Q264" s="182">
        <v>1.0000000000000001E-05</v>
      </c>
      <c r="R264" s="182">
        <f>Q264*H264</f>
        <v>0.00031199999999999999</v>
      </c>
      <c r="S264" s="182">
        <v>0</v>
      </c>
      <c r="T264" s="18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4" t="s">
        <v>125</v>
      </c>
      <c r="AT264" s="184" t="s">
        <v>121</v>
      </c>
      <c r="AU264" s="184" t="s">
        <v>84</v>
      </c>
      <c r="AY264" s="18" t="s">
        <v>119</v>
      </c>
      <c r="BE264" s="185">
        <f>IF(N264="základní",J264,0)</f>
        <v>0</v>
      </c>
      <c r="BF264" s="185">
        <f>IF(N264="snížená",J264,0)</f>
        <v>0</v>
      </c>
      <c r="BG264" s="185">
        <f>IF(N264="zákl. přenesená",J264,0)</f>
        <v>0</v>
      </c>
      <c r="BH264" s="185">
        <f>IF(N264="sníž. přenesená",J264,0)</f>
        <v>0</v>
      </c>
      <c r="BI264" s="185">
        <f>IF(N264="nulová",J264,0)</f>
        <v>0</v>
      </c>
      <c r="BJ264" s="18" t="s">
        <v>80</v>
      </c>
      <c r="BK264" s="185">
        <f>ROUND(I264*H264,2)</f>
        <v>0</v>
      </c>
      <c r="BL264" s="18" t="s">
        <v>125</v>
      </c>
      <c r="BM264" s="184" t="s">
        <v>347</v>
      </c>
    </row>
    <row r="265" s="2" customFormat="1">
      <c r="A265" s="37"/>
      <c r="B265" s="38"/>
      <c r="C265" s="37"/>
      <c r="D265" s="186" t="s">
        <v>127</v>
      </c>
      <c r="E265" s="37"/>
      <c r="F265" s="187" t="s">
        <v>348</v>
      </c>
      <c r="G265" s="37"/>
      <c r="H265" s="37"/>
      <c r="I265" s="188"/>
      <c r="J265" s="37"/>
      <c r="K265" s="37"/>
      <c r="L265" s="38"/>
      <c r="M265" s="189"/>
      <c r="N265" s="190"/>
      <c r="O265" s="76"/>
      <c r="P265" s="76"/>
      <c r="Q265" s="76"/>
      <c r="R265" s="76"/>
      <c r="S265" s="76"/>
      <c r="T265" s="7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8" t="s">
        <v>127</v>
      </c>
      <c r="AU265" s="18" t="s">
        <v>84</v>
      </c>
    </row>
    <row r="266" s="13" customFormat="1">
      <c r="A266" s="13"/>
      <c r="B266" s="191"/>
      <c r="C266" s="13"/>
      <c r="D266" s="186" t="s">
        <v>129</v>
      </c>
      <c r="E266" s="192" t="s">
        <v>1</v>
      </c>
      <c r="F266" s="193" t="s">
        <v>349</v>
      </c>
      <c r="G266" s="13"/>
      <c r="H266" s="194">
        <v>31.199999999999999</v>
      </c>
      <c r="I266" s="195"/>
      <c r="J266" s="13"/>
      <c r="K266" s="13"/>
      <c r="L266" s="191"/>
      <c r="M266" s="196"/>
      <c r="N266" s="197"/>
      <c r="O266" s="197"/>
      <c r="P266" s="197"/>
      <c r="Q266" s="197"/>
      <c r="R266" s="197"/>
      <c r="S266" s="197"/>
      <c r="T266" s="19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2" t="s">
        <v>129</v>
      </c>
      <c r="AU266" s="192" t="s">
        <v>84</v>
      </c>
      <c r="AV266" s="13" t="s">
        <v>84</v>
      </c>
      <c r="AW266" s="13" t="s">
        <v>32</v>
      </c>
      <c r="AX266" s="13" t="s">
        <v>75</v>
      </c>
      <c r="AY266" s="192" t="s">
        <v>119</v>
      </c>
    </row>
    <row r="267" s="2" customFormat="1" ht="24.15" customHeight="1">
      <c r="A267" s="37"/>
      <c r="B267" s="171"/>
      <c r="C267" s="206" t="s">
        <v>350</v>
      </c>
      <c r="D267" s="206" t="s">
        <v>213</v>
      </c>
      <c r="E267" s="207" t="s">
        <v>351</v>
      </c>
      <c r="F267" s="208" t="s">
        <v>352</v>
      </c>
      <c r="G267" s="209" t="s">
        <v>159</v>
      </c>
      <c r="H267" s="210">
        <v>32.618000000000002</v>
      </c>
      <c r="I267" s="211"/>
      <c r="J267" s="212">
        <f>ROUND(I267*H267,2)</f>
        <v>0</v>
      </c>
      <c r="K267" s="213"/>
      <c r="L267" s="214"/>
      <c r="M267" s="215" t="s">
        <v>1</v>
      </c>
      <c r="N267" s="216" t="s">
        <v>40</v>
      </c>
      <c r="O267" s="76"/>
      <c r="P267" s="182">
        <f>O267*H267</f>
        <v>0</v>
      </c>
      <c r="Q267" s="182">
        <v>0.0042599999999999999</v>
      </c>
      <c r="R267" s="182">
        <f>Q267*H267</f>
        <v>0.13895268</v>
      </c>
      <c r="S267" s="182">
        <v>0</v>
      </c>
      <c r="T267" s="18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4" t="s">
        <v>170</v>
      </c>
      <c r="AT267" s="184" t="s">
        <v>213</v>
      </c>
      <c r="AU267" s="184" t="s">
        <v>84</v>
      </c>
      <c r="AY267" s="18" t="s">
        <v>119</v>
      </c>
      <c r="BE267" s="185">
        <f>IF(N267="základní",J267,0)</f>
        <v>0</v>
      </c>
      <c r="BF267" s="185">
        <f>IF(N267="snížená",J267,0)</f>
        <v>0</v>
      </c>
      <c r="BG267" s="185">
        <f>IF(N267="zákl. přenesená",J267,0)</f>
        <v>0</v>
      </c>
      <c r="BH267" s="185">
        <f>IF(N267="sníž. přenesená",J267,0)</f>
        <v>0</v>
      </c>
      <c r="BI267" s="185">
        <f>IF(N267="nulová",J267,0)</f>
        <v>0</v>
      </c>
      <c r="BJ267" s="18" t="s">
        <v>80</v>
      </c>
      <c r="BK267" s="185">
        <f>ROUND(I267*H267,2)</f>
        <v>0</v>
      </c>
      <c r="BL267" s="18" t="s">
        <v>125</v>
      </c>
      <c r="BM267" s="184" t="s">
        <v>353</v>
      </c>
    </row>
    <row r="268" s="2" customFormat="1">
      <c r="A268" s="37"/>
      <c r="B268" s="38"/>
      <c r="C268" s="37"/>
      <c r="D268" s="186" t="s">
        <v>127</v>
      </c>
      <c r="E268" s="37"/>
      <c r="F268" s="187" t="s">
        <v>352</v>
      </c>
      <c r="G268" s="37"/>
      <c r="H268" s="37"/>
      <c r="I268" s="188"/>
      <c r="J268" s="37"/>
      <c r="K268" s="37"/>
      <c r="L268" s="38"/>
      <c r="M268" s="189"/>
      <c r="N268" s="190"/>
      <c r="O268" s="76"/>
      <c r="P268" s="76"/>
      <c r="Q268" s="76"/>
      <c r="R268" s="76"/>
      <c r="S268" s="76"/>
      <c r="T268" s="7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8" t="s">
        <v>127</v>
      </c>
      <c r="AU268" s="18" t="s">
        <v>84</v>
      </c>
    </row>
    <row r="269" s="13" customFormat="1">
      <c r="A269" s="13"/>
      <c r="B269" s="191"/>
      <c r="C269" s="13"/>
      <c r="D269" s="186" t="s">
        <v>129</v>
      </c>
      <c r="E269" s="192" t="s">
        <v>1</v>
      </c>
      <c r="F269" s="193" t="s">
        <v>354</v>
      </c>
      <c r="G269" s="13"/>
      <c r="H269" s="194">
        <v>31.667999999999999</v>
      </c>
      <c r="I269" s="195"/>
      <c r="J269" s="13"/>
      <c r="K269" s="13"/>
      <c r="L269" s="191"/>
      <c r="M269" s="196"/>
      <c r="N269" s="197"/>
      <c r="O269" s="197"/>
      <c r="P269" s="197"/>
      <c r="Q269" s="197"/>
      <c r="R269" s="197"/>
      <c r="S269" s="197"/>
      <c r="T269" s="19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92" t="s">
        <v>129</v>
      </c>
      <c r="AU269" s="192" t="s">
        <v>84</v>
      </c>
      <c r="AV269" s="13" t="s">
        <v>84</v>
      </c>
      <c r="AW269" s="13" t="s">
        <v>32</v>
      </c>
      <c r="AX269" s="13" t="s">
        <v>80</v>
      </c>
      <c r="AY269" s="192" t="s">
        <v>119</v>
      </c>
    </row>
    <row r="270" s="13" customFormat="1">
      <c r="A270" s="13"/>
      <c r="B270" s="191"/>
      <c r="C270" s="13"/>
      <c r="D270" s="186" t="s">
        <v>129</v>
      </c>
      <c r="E270" s="13"/>
      <c r="F270" s="193" t="s">
        <v>355</v>
      </c>
      <c r="G270" s="13"/>
      <c r="H270" s="194">
        <v>32.618000000000002</v>
      </c>
      <c r="I270" s="195"/>
      <c r="J270" s="13"/>
      <c r="K270" s="13"/>
      <c r="L270" s="191"/>
      <c r="M270" s="196"/>
      <c r="N270" s="197"/>
      <c r="O270" s="197"/>
      <c r="P270" s="197"/>
      <c r="Q270" s="197"/>
      <c r="R270" s="197"/>
      <c r="S270" s="197"/>
      <c r="T270" s="19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2" t="s">
        <v>129</v>
      </c>
      <c r="AU270" s="192" t="s">
        <v>84</v>
      </c>
      <c r="AV270" s="13" t="s">
        <v>84</v>
      </c>
      <c r="AW270" s="13" t="s">
        <v>3</v>
      </c>
      <c r="AX270" s="13" t="s">
        <v>80</v>
      </c>
      <c r="AY270" s="192" t="s">
        <v>119</v>
      </c>
    </row>
    <row r="271" s="2" customFormat="1" ht="33" customHeight="1">
      <c r="A271" s="37"/>
      <c r="B271" s="171"/>
      <c r="C271" s="172" t="s">
        <v>356</v>
      </c>
      <c r="D271" s="172" t="s">
        <v>121</v>
      </c>
      <c r="E271" s="173" t="s">
        <v>357</v>
      </c>
      <c r="F271" s="174" t="s">
        <v>358</v>
      </c>
      <c r="G271" s="175" t="s">
        <v>359</v>
      </c>
      <c r="H271" s="176">
        <v>4</v>
      </c>
      <c r="I271" s="177"/>
      <c r="J271" s="178">
        <f>ROUND(I271*H271,2)</f>
        <v>0</v>
      </c>
      <c r="K271" s="179"/>
      <c r="L271" s="38"/>
      <c r="M271" s="180" t="s">
        <v>1</v>
      </c>
      <c r="N271" s="181" t="s">
        <v>40</v>
      </c>
      <c r="O271" s="76"/>
      <c r="P271" s="182">
        <f>O271*H271</f>
        <v>0</v>
      </c>
      <c r="Q271" s="182">
        <v>0</v>
      </c>
      <c r="R271" s="182">
        <f>Q271*H271</f>
        <v>0</v>
      </c>
      <c r="S271" s="182">
        <v>0</v>
      </c>
      <c r="T271" s="183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4" t="s">
        <v>125</v>
      </c>
      <c r="AT271" s="184" t="s">
        <v>121</v>
      </c>
      <c r="AU271" s="184" t="s">
        <v>84</v>
      </c>
      <c r="AY271" s="18" t="s">
        <v>119</v>
      </c>
      <c r="BE271" s="185">
        <f>IF(N271="základní",J271,0)</f>
        <v>0</v>
      </c>
      <c r="BF271" s="185">
        <f>IF(N271="snížená",J271,0)</f>
        <v>0</v>
      </c>
      <c r="BG271" s="185">
        <f>IF(N271="zákl. přenesená",J271,0)</f>
        <v>0</v>
      </c>
      <c r="BH271" s="185">
        <f>IF(N271="sníž. přenesená",J271,0)</f>
        <v>0</v>
      </c>
      <c r="BI271" s="185">
        <f>IF(N271="nulová",J271,0)</f>
        <v>0</v>
      </c>
      <c r="BJ271" s="18" t="s">
        <v>80</v>
      </c>
      <c r="BK271" s="185">
        <f>ROUND(I271*H271,2)</f>
        <v>0</v>
      </c>
      <c r="BL271" s="18" t="s">
        <v>125</v>
      </c>
      <c r="BM271" s="184" t="s">
        <v>360</v>
      </c>
    </row>
    <row r="272" s="2" customFormat="1">
      <c r="A272" s="37"/>
      <c r="B272" s="38"/>
      <c r="C272" s="37"/>
      <c r="D272" s="186" t="s">
        <v>127</v>
      </c>
      <c r="E272" s="37"/>
      <c r="F272" s="187" t="s">
        <v>361</v>
      </c>
      <c r="G272" s="37"/>
      <c r="H272" s="37"/>
      <c r="I272" s="188"/>
      <c r="J272" s="37"/>
      <c r="K272" s="37"/>
      <c r="L272" s="38"/>
      <c r="M272" s="189"/>
      <c r="N272" s="190"/>
      <c r="O272" s="76"/>
      <c r="P272" s="76"/>
      <c r="Q272" s="76"/>
      <c r="R272" s="76"/>
      <c r="S272" s="76"/>
      <c r="T272" s="7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8" t="s">
        <v>127</v>
      </c>
      <c r="AU272" s="18" t="s">
        <v>84</v>
      </c>
    </row>
    <row r="273" s="2" customFormat="1" ht="16.5" customHeight="1">
      <c r="A273" s="37"/>
      <c r="B273" s="171"/>
      <c r="C273" s="206" t="s">
        <v>362</v>
      </c>
      <c r="D273" s="206" t="s">
        <v>213</v>
      </c>
      <c r="E273" s="207" t="s">
        <v>363</v>
      </c>
      <c r="F273" s="208" t="s">
        <v>364</v>
      </c>
      <c r="G273" s="209" t="s">
        <v>359</v>
      </c>
      <c r="H273" s="210">
        <v>4</v>
      </c>
      <c r="I273" s="211"/>
      <c r="J273" s="212">
        <f>ROUND(I273*H273,2)</f>
        <v>0</v>
      </c>
      <c r="K273" s="213"/>
      <c r="L273" s="214"/>
      <c r="M273" s="215" t="s">
        <v>1</v>
      </c>
      <c r="N273" s="216" t="s">
        <v>40</v>
      </c>
      <c r="O273" s="76"/>
      <c r="P273" s="182">
        <f>O273*H273</f>
        <v>0</v>
      </c>
      <c r="Q273" s="182">
        <v>0.00064999999999999997</v>
      </c>
      <c r="R273" s="182">
        <f>Q273*H273</f>
        <v>0.0025999999999999999</v>
      </c>
      <c r="S273" s="182">
        <v>0</v>
      </c>
      <c r="T273" s="18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4" t="s">
        <v>170</v>
      </c>
      <c r="AT273" s="184" t="s">
        <v>213</v>
      </c>
      <c r="AU273" s="184" t="s">
        <v>84</v>
      </c>
      <c r="AY273" s="18" t="s">
        <v>119</v>
      </c>
      <c r="BE273" s="185">
        <f>IF(N273="základní",J273,0)</f>
        <v>0</v>
      </c>
      <c r="BF273" s="185">
        <f>IF(N273="snížená",J273,0)</f>
        <v>0</v>
      </c>
      <c r="BG273" s="185">
        <f>IF(N273="zákl. přenesená",J273,0)</f>
        <v>0</v>
      </c>
      <c r="BH273" s="185">
        <f>IF(N273="sníž. přenesená",J273,0)</f>
        <v>0</v>
      </c>
      <c r="BI273" s="185">
        <f>IF(N273="nulová",J273,0)</f>
        <v>0</v>
      </c>
      <c r="BJ273" s="18" t="s">
        <v>80</v>
      </c>
      <c r="BK273" s="185">
        <f>ROUND(I273*H273,2)</f>
        <v>0</v>
      </c>
      <c r="BL273" s="18" t="s">
        <v>125</v>
      </c>
      <c r="BM273" s="184" t="s">
        <v>365</v>
      </c>
    </row>
    <row r="274" s="2" customFormat="1">
      <c r="A274" s="37"/>
      <c r="B274" s="38"/>
      <c r="C274" s="37"/>
      <c r="D274" s="186" t="s">
        <v>127</v>
      </c>
      <c r="E274" s="37"/>
      <c r="F274" s="187" t="s">
        <v>364</v>
      </c>
      <c r="G274" s="37"/>
      <c r="H274" s="37"/>
      <c r="I274" s="188"/>
      <c r="J274" s="37"/>
      <c r="K274" s="37"/>
      <c r="L274" s="38"/>
      <c r="M274" s="189"/>
      <c r="N274" s="190"/>
      <c r="O274" s="76"/>
      <c r="P274" s="76"/>
      <c r="Q274" s="76"/>
      <c r="R274" s="76"/>
      <c r="S274" s="76"/>
      <c r="T274" s="7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8" t="s">
        <v>127</v>
      </c>
      <c r="AU274" s="18" t="s">
        <v>84</v>
      </c>
    </row>
    <row r="275" s="2" customFormat="1" ht="33" customHeight="1">
      <c r="A275" s="37"/>
      <c r="B275" s="171"/>
      <c r="C275" s="172" t="s">
        <v>366</v>
      </c>
      <c r="D275" s="172" t="s">
        <v>121</v>
      </c>
      <c r="E275" s="173" t="s">
        <v>367</v>
      </c>
      <c r="F275" s="174" t="s">
        <v>368</v>
      </c>
      <c r="G275" s="175" t="s">
        <v>359</v>
      </c>
      <c r="H275" s="176">
        <v>1</v>
      </c>
      <c r="I275" s="177"/>
      <c r="J275" s="178">
        <f>ROUND(I275*H275,2)</f>
        <v>0</v>
      </c>
      <c r="K275" s="179"/>
      <c r="L275" s="38"/>
      <c r="M275" s="180" t="s">
        <v>1</v>
      </c>
      <c r="N275" s="181" t="s">
        <v>40</v>
      </c>
      <c r="O275" s="76"/>
      <c r="P275" s="182">
        <f>O275*H275</f>
        <v>0</v>
      </c>
      <c r="Q275" s="182">
        <v>0</v>
      </c>
      <c r="R275" s="182">
        <f>Q275*H275</f>
        <v>0</v>
      </c>
      <c r="S275" s="182">
        <v>0</v>
      </c>
      <c r="T275" s="18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4" t="s">
        <v>125</v>
      </c>
      <c r="AT275" s="184" t="s">
        <v>121</v>
      </c>
      <c r="AU275" s="184" t="s">
        <v>84</v>
      </c>
      <c r="AY275" s="18" t="s">
        <v>119</v>
      </c>
      <c r="BE275" s="185">
        <f>IF(N275="základní",J275,0)</f>
        <v>0</v>
      </c>
      <c r="BF275" s="185">
        <f>IF(N275="snížená",J275,0)</f>
        <v>0</v>
      </c>
      <c r="BG275" s="185">
        <f>IF(N275="zákl. přenesená",J275,0)</f>
        <v>0</v>
      </c>
      <c r="BH275" s="185">
        <f>IF(N275="sníž. přenesená",J275,0)</f>
        <v>0</v>
      </c>
      <c r="BI275" s="185">
        <f>IF(N275="nulová",J275,0)</f>
        <v>0</v>
      </c>
      <c r="BJ275" s="18" t="s">
        <v>80</v>
      </c>
      <c r="BK275" s="185">
        <f>ROUND(I275*H275,2)</f>
        <v>0</v>
      </c>
      <c r="BL275" s="18" t="s">
        <v>125</v>
      </c>
      <c r="BM275" s="184" t="s">
        <v>369</v>
      </c>
    </row>
    <row r="276" s="2" customFormat="1">
      <c r="A276" s="37"/>
      <c r="B276" s="38"/>
      <c r="C276" s="37"/>
      <c r="D276" s="186" t="s">
        <v>127</v>
      </c>
      <c r="E276" s="37"/>
      <c r="F276" s="187" t="s">
        <v>370</v>
      </c>
      <c r="G276" s="37"/>
      <c r="H276" s="37"/>
      <c r="I276" s="188"/>
      <c r="J276" s="37"/>
      <c r="K276" s="37"/>
      <c r="L276" s="38"/>
      <c r="M276" s="189"/>
      <c r="N276" s="190"/>
      <c r="O276" s="76"/>
      <c r="P276" s="76"/>
      <c r="Q276" s="76"/>
      <c r="R276" s="76"/>
      <c r="S276" s="76"/>
      <c r="T276" s="7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8" t="s">
        <v>127</v>
      </c>
      <c r="AU276" s="18" t="s">
        <v>84</v>
      </c>
    </row>
    <row r="277" s="2" customFormat="1" ht="21.75" customHeight="1">
      <c r="A277" s="37"/>
      <c r="B277" s="171"/>
      <c r="C277" s="206" t="s">
        <v>371</v>
      </c>
      <c r="D277" s="206" t="s">
        <v>213</v>
      </c>
      <c r="E277" s="207" t="s">
        <v>372</v>
      </c>
      <c r="F277" s="208" t="s">
        <v>373</v>
      </c>
      <c r="G277" s="209" t="s">
        <v>359</v>
      </c>
      <c r="H277" s="210">
        <v>1</v>
      </c>
      <c r="I277" s="211"/>
      <c r="J277" s="212">
        <f>ROUND(I277*H277,2)</f>
        <v>0</v>
      </c>
      <c r="K277" s="213"/>
      <c r="L277" s="214"/>
      <c r="M277" s="215" t="s">
        <v>1</v>
      </c>
      <c r="N277" s="216" t="s">
        <v>40</v>
      </c>
      <c r="O277" s="76"/>
      <c r="P277" s="182">
        <f>O277*H277</f>
        <v>0</v>
      </c>
      <c r="Q277" s="182">
        <v>0.0020999999999999999</v>
      </c>
      <c r="R277" s="182">
        <f>Q277*H277</f>
        <v>0.0020999999999999999</v>
      </c>
      <c r="S277" s="182">
        <v>0</v>
      </c>
      <c r="T277" s="18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4" t="s">
        <v>170</v>
      </c>
      <c r="AT277" s="184" t="s">
        <v>213</v>
      </c>
      <c r="AU277" s="184" t="s">
        <v>84</v>
      </c>
      <c r="AY277" s="18" t="s">
        <v>119</v>
      </c>
      <c r="BE277" s="185">
        <f>IF(N277="základní",J277,0)</f>
        <v>0</v>
      </c>
      <c r="BF277" s="185">
        <f>IF(N277="snížená",J277,0)</f>
        <v>0</v>
      </c>
      <c r="BG277" s="185">
        <f>IF(N277="zákl. přenesená",J277,0)</f>
        <v>0</v>
      </c>
      <c r="BH277" s="185">
        <f>IF(N277="sníž. přenesená",J277,0)</f>
        <v>0</v>
      </c>
      <c r="BI277" s="185">
        <f>IF(N277="nulová",J277,0)</f>
        <v>0</v>
      </c>
      <c r="BJ277" s="18" t="s">
        <v>80</v>
      </c>
      <c r="BK277" s="185">
        <f>ROUND(I277*H277,2)</f>
        <v>0</v>
      </c>
      <c r="BL277" s="18" t="s">
        <v>125</v>
      </c>
      <c r="BM277" s="184" t="s">
        <v>374</v>
      </c>
    </row>
    <row r="278" s="2" customFormat="1">
      <c r="A278" s="37"/>
      <c r="B278" s="38"/>
      <c r="C278" s="37"/>
      <c r="D278" s="186" t="s">
        <v>127</v>
      </c>
      <c r="E278" s="37"/>
      <c r="F278" s="187" t="s">
        <v>373</v>
      </c>
      <c r="G278" s="37"/>
      <c r="H278" s="37"/>
      <c r="I278" s="188"/>
      <c r="J278" s="37"/>
      <c r="K278" s="37"/>
      <c r="L278" s="38"/>
      <c r="M278" s="189"/>
      <c r="N278" s="190"/>
      <c r="O278" s="76"/>
      <c r="P278" s="76"/>
      <c r="Q278" s="76"/>
      <c r="R278" s="76"/>
      <c r="S278" s="76"/>
      <c r="T278" s="7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8" t="s">
        <v>127</v>
      </c>
      <c r="AU278" s="18" t="s">
        <v>84</v>
      </c>
    </row>
    <row r="279" s="2" customFormat="1" ht="33" customHeight="1">
      <c r="A279" s="37"/>
      <c r="B279" s="171"/>
      <c r="C279" s="172" t="s">
        <v>375</v>
      </c>
      <c r="D279" s="172" t="s">
        <v>121</v>
      </c>
      <c r="E279" s="173" t="s">
        <v>376</v>
      </c>
      <c r="F279" s="174" t="s">
        <v>377</v>
      </c>
      <c r="G279" s="175" t="s">
        <v>359</v>
      </c>
      <c r="H279" s="176">
        <v>1</v>
      </c>
      <c r="I279" s="177"/>
      <c r="J279" s="178">
        <f>ROUND(I279*H279,2)</f>
        <v>0</v>
      </c>
      <c r="K279" s="179"/>
      <c r="L279" s="38"/>
      <c r="M279" s="180" t="s">
        <v>1</v>
      </c>
      <c r="N279" s="181" t="s">
        <v>40</v>
      </c>
      <c r="O279" s="76"/>
      <c r="P279" s="182">
        <f>O279*H279</f>
        <v>0</v>
      </c>
      <c r="Q279" s="182">
        <v>0</v>
      </c>
      <c r="R279" s="182">
        <f>Q279*H279</f>
        <v>0</v>
      </c>
      <c r="S279" s="182">
        <v>0</v>
      </c>
      <c r="T279" s="18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4" t="s">
        <v>125</v>
      </c>
      <c r="AT279" s="184" t="s">
        <v>121</v>
      </c>
      <c r="AU279" s="184" t="s">
        <v>84</v>
      </c>
      <c r="AY279" s="18" t="s">
        <v>119</v>
      </c>
      <c r="BE279" s="185">
        <f>IF(N279="základní",J279,0)</f>
        <v>0</v>
      </c>
      <c r="BF279" s="185">
        <f>IF(N279="snížená",J279,0)</f>
        <v>0</v>
      </c>
      <c r="BG279" s="185">
        <f>IF(N279="zákl. přenesená",J279,0)</f>
        <v>0</v>
      </c>
      <c r="BH279" s="185">
        <f>IF(N279="sníž. přenesená",J279,0)</f>
        <v>0</v>
      </c>
      <c r="BI279" s="185">
        <f>IF(N279="nulová",J279,0)</f>
        <v>0</v>
      </c>
      <c r="BJ279" s="18" t="s">
        <v>80</v>
      </c>
      <c r="BK279" s="185">
        <f>ROUND(I279*H279,2)</f>
        <v>0</v>
      </c>
      <c r="BL279" s="18" t="s">
        <v>125</v>
      </c>
      <c r="BM279" s="184" t="s">
        <v>378</v>
      </c>
    </row>
    <row r="280" s="2" customFormat="1">
      <c r="A280" s="37"/>
      <c r="B280" s="38"/>
      <c r="C280" s="37"/>
      <c r="D280" s="186" t="s">
        <v>127</v>
      </c>
      <c r="E280" s="37"/>
      <c r="F280" s="187" t="s">
        <v>379</v>
      </c>
      <c r="G280" s="37"/>
      <c r="H280" s="37"/>
      <c r="I280" s="188"/>
      <c r="J280" s="37"/>
      <c r="K280" s="37"/>
      <c r="L280" s="38"/>
      <c r="M280" s="189"/>
      <c r="N280" s="190"/>
      <c r="O280" s="76"/>
      <c r="P280" s="76"/>
      <c r="Q280" s="76"/>
      <c r="R280" s="76"/>
      <c r="S280" s="76"/>
      <c r="T280" s="7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8" t="s">
        <v>127</v>
      </c>
      <c r="AU280" s="18" t="s">
        <v>84</v>
      </c>
    </row>
    <row r="281" s="2" customFormat="1" ht="24.15" customHeight="1">
      <c r="A281" s="37"/>
      <c r="B281" s="171"/>
      <c r="C281" s="206" t="s">
        <v>380</v>
      </c>
      <c r="D281" s="206" t="s">
        <v>213</v>
      </c>
      <c r="E281" s="207" t="s">
        <v>381</v>
      </c>
      <c r="F281" s="208" t="s">
        <v>382</v>
      </c>
      <c r="G281" s="209" t="s">
        <v>359</v>
      </c>
      <c r="H281" s="210">
        <v>1</v>
      </c>
      <c r="I281" s="211"/>
      <c r="J281" s="212">
        <f>ROUND(I281*H281,2)</f>
        <v>0</v>
      </c>
      <c r="K281" s="213"/>
      <c r="L281" s="214"/>
      <c r="M281" s="215" t="s">
        <v>1</v>
      </c>
      <c r="N281" s="216" t="s">
        <v>40</v>
      </c>
      <c r="O281" s="76"/>
      <c r="P281" s="182">
        <f>O281*H281</f>
        <v>0</v>
      </c>
      <c r="Q281" s="182">
        <v>0.00079000000000000001</v>
      </c>
      <c r="R281" s="182">
        <f>Q281*H281</f>
        <v>0.00079000000000000001</v>
      </c>
      <c r="S281" s="182">
        <v>0</v>
      </c>
      <c r="T281" s="18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4" t="s">
        <v>170</v>
      </c>
      <c r="AT281" s="184" t="s">
        <v>213</v>
      </c>
      <c r="AU281" s="184" t="s">
        <v>84</v>
      </c>
      <c r="AY281" s="18" t="s">
        <v>119</v>
      </c>
      <c r="BE281" s="185">
        <f>IF(N281="základní",J281,0)</f>
        <v>0</v>
      </c>
      <c r="BF281" s="185">
        <f>IF(N281="snížená",J281,0)</f>
        <v>0</v>
      </c>
      <c r="BG281" s="185">
        <f>IF(N281="zákl. přenesená",J281,0)</f>
        <v>0</v>
      </c>
      <c r="BH281" s="185">
        <f>IF(N281="sníž. přenesená",J281,0)</f>
        <v>0</v>
      </c>
      <c r="BI281" s="185">
        <f>IF(N281="nulová",J281,0)</f>
        <v>0</v>
      </c>
      <c r="BJ281" s="18" t="s">
        <v>80</v>
      </c>
      <c r="BK281" s="185">
        <f>ROUND(I281*H281,2)</f>
        <v>0</v>
      </c>
      <c r="BL281" s="18" t="s">
        <v>125</v>
      </c>
      <c r="BM281" s="184" t="s">
        <v>383</v>
      </c>
    </row>
    <row r="282" s="2" customFormat="1">
      <c r="A282" s="37"/>
      <c r="B282" s="38"/>
      <c r="C282" s="37"/>
      <c r="D282" s="186" t="s">
        <v>127</v>
      </c>
      <c r="E282" s="37"/>
      <c r="F282" s="187" t="s">
        <v>382</v>
      </c>
      <c r="G282" s="37"/>
      <c r="H282" s="37"/>
      <c r="I282" s="188"/>
      <c r="J282" s="37"/>
      <c r="K282" s="37"/>
      <c r="L282" s="38"/>
      <c r="M282" s="189"/>
      <c r="N282" s="190"/>
      <c r="O282" s="76"/>
      <c r="P282" s="76"/>
      <c r="Q282" s="76"/>
      <c r="R282" s="76"/>
      <c r="S282" s="76"/>
      <c r="T282" s="7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8" t="s">
        <v>127</v>
      </c>
      <c r="AU282" s="18" t="s">
        <v>84</v>
      </c>
    </row>
    <row r="283" s="2" customFormat="1" ht="24.15" customHeight="1">
      <c r="A283" s="37"/>
      <c r="B283" s="171"/>
      <c r="C283" s="172" t="s">
        <v>384</v>
      </c>
      <c r="D283" s="172" t="s">
        <v>121</v>
      </c>
      <c r="E283" s="173" t="s">
        <v>385</v>
      </c>
      <c r="F283" s="174" t="s">
        <v>386</v>
      </c>
      <c r="G283" s="175" t="s">
        <v>359</v>
      </c>
      <c r="H283" s="176">
        <v>2</v>
      </c>
      <c r="I283" s="177"/>
      <c r="J283" s="178">
        <f>ROUND(I283*H283,2)</f>
        <v>0</v>
      </c>
      <c r="K283" s="179"/>
      <c r="L283" s="38"/>
      <c r="M283" s="180" t="s">
        <v>1</v>
      </c>
      <c r="N283" s="181" t="s">
        <v>40</v>
      </c>
      <c r="O283" s="76"/>
      <c r="P283" s="182">
        <f>O283*H283</f>
        <v>0</v>
      </c>
      <c r="Q283" s="182">
        <v>0.12526000000000001</v>
      </c>
      <c r="R283" s="182">
        <f>Q283*H283</f>
        <v>0.25052000000000002</v>
      </c>
      <c r="S283" s="182">
        <v>0</v>
      </c>
      <c r="T283" s="18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4" t="s">
        <v>125</v>
      </c>
      <c r="AT283" s="184" t="s">
        <v>121</v>
      </c>
      <c r="AU283" s="184" t="s">
        <v>84</v>
      </c>
      <c r="AY283" s="18" t="s">
        <v>119</v>
      </c>
      <c r="BE283" s="185">
        <f>IF(N283="základní",J283,0)</f>
        <v>0</v>
      </c>
      <c r="BF283" s="185">
        <f>IF(N283="snížená",J283,0)</f>
        <v>0</v>
      </c>
      <c r="BG283" s="185">
        <f>IF(N283="zákl. přenesená",J283,0)</f>
        <v>0</v>
      </c>
      <c r="BH283" s="185">
        <f>IF(N283="sníž. přenesená",J283,0)</f>
        <v>0</v>
      </c>
      <c r="BI283" s="185">
        <f>IF(N283="nulová",J283,0)</f>
        <v>0</v>
      </c>
      <c r="BJ283" s="18" t="s">
        <v>80</v>
      </c>
      <c r="BK283" s="185">
        <f>ROUND(I283*H283,2)</f>
        <v>0</v>
      </c>
      <c r="BL283" s="18" t="s">
        <v>125</v>
      </c>
      <c r="BM283" s="184" t="s">
        <v>387</v>
      </c>
    </row>
    <row r="284" s="2" customFormat="1">
      <c r="A284" s="37"/>
      <c r="B284" s="38"/>
      <c r="C284" s="37"/>
      <c r="D284" s="186" t="s">
        <v>127</v>
      </c>
      <c r="E284" s="37"/>
      <c r="F284" s="187" t="s">
        <v>388</v>
      </c>
      <c r="G284" s="37"/>
      <c r="H284" s="37"/>
      <c r="I284" s="188"/>
      <c r="J284" s="37"/>
      <c r="K284" s="37"/>
      <c r="L284" s="38"/>
      <c r="M284" s="189"/>
      <c r="N284" s="190"/>
      <c r="O284" s="76"/>
      <c r="P284" s="76"/>
      <c r="Q284" s="76"/>
      <c r="R284" s="76"/>
      <c r="S284" s="76"/>
      <c r="T284" s="7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8" t="s">
        <v>127</v>
      </c>
      <c r="AU284" s="18" t="s">
        <v>84</v>
      </c>
    </row>
    <row r="285" s="2" customFormat="1" ht="24.15" customHeight="1">
      <c r="A285" s="37"/>
      <c r="B285" s="171"/>
      <c r="C285" s="206" t="s">
        <v>389</v>
      </c>
      <c r="D285" s="206" t="s">
        <v>213</v>
      </c>
      <c r="E285" s="207" t="s">
        <v>390</v>
      </c>
      <c r="F285" s="208" t="s">
        <v>391</v>
      </c>
      <c r="G285" s="209" t="s">
        <v>359</v>
      </c>
      <c r="H285" s="210">
        <v>2</v>
      </c>
      <c r="I285" s="211"/>
      <c r="J285" s="212">
        <f>ROUND(I285*H285,2)</f>
        <v>0</v>
      </c>
      <c r="K285" s="213"/>
      <c r="L285" s="214"/>
      <c r="M285" s="215" t="s">
        <v>1</v>
      </c>
      <c r="N285" s="216" t="s">
        <v>40</v>
      </c>
      <c r="O285" s="76"/>
      <c r="P285" s="182">
        <f>O285*H285</f>
        <v>0</v>
      </c>
      <c r="Q285" s="182">
        <v>0.069000000000000006</v>
      </c>
      <c r="R285" s="182">
        <f>Q285*H285</f>
        <v>0.13800000000000001</v>
      </c>
      <c r="S285" s="182">
        <v>0</v>
      </c>
      <c r="T285" s="18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4" t="s">
        <v>170</v>
      </c>
      <c r="AT285" s="184" t="s">
        <v>213</v>
      </c>
      <c r="AU285" s="184" t="s">
        <v>84</v>
      </c>
      <c r="AY285" s="18" t="s">
        <v>119</v>
      </c>
      <c r="BE285" s="185">
        <f>IF(N285="základní",J285,0)</f>
        <v>0</v>
      </c>
      <c r="BF285" s="185">
        <f>IF(N285="snížená",J285,0)</f>
        <v>0</v>
      </c>
      <c r="BG285" s="185">
        <f>IF(N285="zákl. přenesená",J285,0)</f>
        <v>0</v>
      </c>
      <c r="BH285" s="185">
        <f>IF(N285="sníž. přenesená",J285,0)</f>
        <v>0</v>
      </c>
      <c r="BI285" s="185">
        <f>IF(N285="nulová",J285,0)</f>
        <v>0</v>
      </c>
      <c r="BJ285" s="18" t="s">
        <v>80</v>
      </c>
      <c r="BK285" s="185">
        <f>ROUND(I285*H285,2)</f>
        <v>0</v>
      </c>
      <c r="BL285" s="18" t="s">
        <v>125</v>
      </c>
      <c r="BM285" s="184" t="s">
        <v>392</v>
      </c>
    </row>
    <row r="286" s="2" customFormat="1">
      <c r="A286" s="37"/>
      <c r="B286" s="38"/>
      <c r="C286" s="37"/>
      <c r="D286" s="186" t="s">
        <v>127</v>
      </c>
      <c r="E286" s="37"/>
      <c r="F286" s="187" t="s">
        <v>391</v>
      </c>
      <c r="G286" s="37"/>
      <c r="H286" s="37"/>
      <c r="I286" s="188"/>
      <c r="J286" s="37"/>
      <c r="K286" s="37"/>
      <c r="L286" s="38"/>
      <c r="M286" s="189"/>
      <c r="N286" s="190"/>
      <c r="O286" s="76"/>
      <c r="P286" s="76"/>
      <c r="Q286" s="76"/>
      <c r="R286" s="76"/>
      <c r="S286" s="76"/>
      <c r="T286" s="7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8" t="s">
        <v>127</v>
      </c>
      <c r="AU286" s="18" t="s">
        <v>84</v>
      </c>
    </row>
    <row r="287" s="2" customFormat="1" ht="24.15" customHeight="1">
      <c r="A287" s="37"/>
      <c r="B287" s="171"/>
      <c r="C287" s="172" t="s">
        <v>393</v>
      </c>
      <c r="D287" s="172" t="s">
        <v>121</v>
      </c>
      <c r="E287" s="173" t="s">
        <v>394</v>
      </c>
      <c r="F287" s="174" t="s">
        <v>395</v>
      </c>
      <c r="G287" s="175" t="s">
        <v>359</v>
      </c>
      <c r="H287" s="176">
        <v>2</v>
      </c>
      <c r="I287" s="177"/>
      <c r="J287" s="178">
        <f>ROUND(I287*H287,2)</f>
        <v>0</v>
      </c>
      <c r="K287" s="179"/>
      <c r="L287" s="38"/>
      <c r="M287" s="180" t="s">
        <v>1</v>
      </c>
      <c r="N287" s="181" t="s">
        <v>40</v>
      </c>
      <c r="O287" s="76"/>
      <c r="P287" s="182">
        <f>O287*H287</f>
        <v>0</v>
      </c>
      <c r="Q287" s="182">
        <v>0.030759999999999999</v>
      </c>
      <c r="R287" s="182">
        <f>Q287*H287</f>
        <v>0.061519999999999998</v>
      </c>
      <c r="S287" s="182">
        <v>0</v>
      </c>
      <c r="T287" s="18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4" t="s">
        <v>125</v>
      </c>
      <c r="AT287" s="184" t="s">
        <v>121</v>
      </c>
      <c r="AU287" s="184" t="s">
        <v>84</v>
      </c>
      <c r="AY287" s="18" t="s">
        <v>119</v>
      </c>
      <c r="BE287" s="185">
        <f>IF(N287="základní",J287,0)</f>
        <v>0</v>
      </c>
      <c r="BF287" s="185">
        <f>IF(N287="snížená",J287,0)</f>
        <v>0</v>
      </c>
      <c r="BG287" s="185">
        <f>IF(N287="zákl. přenesená",J287,0)</f>
        <v>0</v>
      </c>
      <c r="BH287" s="185">
        <f>IF(N287="sníž. přenesená",J287,0)</f>
        <v>0</v>
      </c>
      <c r="BI287" s="185">
        <f>IF(N287="nulová",J287,0)</f>
        <v>0</v>
      </c>
      <c r="BJ287" s="18" t="s">
        <v>80</v>
      </c>
      <c r="BK287" s="185">
        <f>ROUND(I287*H287,2)</f>
        <v>0</v>
      </c>
      <c r="BL287" s="18" t="s">
        <v>125</v>
      </c>
      <c r="BM287" s="184" t="s">
        <v>396</v>
      </c>
    </row>
    <row r="288" s="2" customFormat="1">
      <c r="A288" s="37"/>
      <c r="B288" s="38"/>
      <c r="C288" s="37"/>
      <c r="D288" s="186" t="s">
        <v>127</v>
      </c>
      <c r="E288" s="37"/>
      <c r="F288" s="187" t="s">
        <v>397</v>
      </c>
      <c r="G288" s="37"/>
      <c r="H288" s="37"/>
      <c r="I288" s="188"/>
      <c r="J288" s="37"/>
      <c r="K288" s="37"/>
      <c r="L288" s="38"/>
      <c r="M288" s="189"/>
      <c r="N288" s="190"/>
      <c r="O288" s="76"/>
      <c r="P288" s="76"/>
      <c r="Q288" s="76"/>
      <c r="R288" s="76"/>
      <c r="S288" s="76"/>
      <c r="T288" s="7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8" t="s">
        <v>127</v>
      </c>
      <c r="AU288" s="18" t="s">
        <v>84</v>
      </c>
    </row>
    <row r="289" s="2" customFormat="1" ht="24.15" customHeight="1">
      <c r="A289" s="37"/>
      <c r="B289" s="171"/>
      <c r="C289" s="206" t="s">
        <v>398</v>
      </c>
      <c r="D289" s="206" t="s">
        <v>213</v>
      </c>
      <c r="E289" s="207" t="s">
        <v>399</v>
      </c>
      <c r="F289" s="208" t="s">
        <v>400</v>
      </c>
      <c r="G289" s="209" t="s">
        <v>359</v>
      </c>
      <c r="H289" s="210">
        <v>2</v>
      </c>
      <c r="I289" s="211"/>
      <c r="J289" s="212">
        <f>ROUND(I289*H289,2)</f>
        <v>0</v>
      </c>
      <c r="K289" s="213"/>
      <c r="L289" s="214"/>
      <c r="M289" s="215" t="s">
        <v>1</v>
      </c>
      <c r="N289" s="216" t="s">
        <v>40</v>
      </c>
      <c r="O289" s="76"/>
      <c r="P289" s="182">
        <f>O289*H289</f>
        <v>0</v>
      </c>
      <c r="Q289" s="182">
        <v>0.023</v>
      </c>
      <c r="R289" s="182">
        <f>Q289*H289</f>
        <v>0.045999999999999999</v>
      </c>
      <c r="S289" s="182">
        <v>0</v>
      </c>
      <c r="T289" s="18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4" t="s">
        <v>170</v>
      </c>
      <c r="AT289" s="184" t="s">
        <v>213</v>
      </c>
      <c r="AU289" s="184" t="s">
        <v>84</v>
      </c>
      <c r="AY289" s="18" t="s">
        <v>119</v>
      </c>
      <c r="BE289" s="185">
        <f>IF(N289="základní",J289,0)</f>
        <v>0</v>
      </c>
      <c r="BF289" s="185">
        <f>IF(N289="snížená",J289,0)</f>
        <v>0</v>
      </c>
      <c r="BG289" s="185">
        <f>IF(N289="zákl. přenesená",J289,0)</f>
        <v>0</v>
      </c>
      <c r="BH289" s="185">
        <f>IF(N289="sníž. přenesená",J289,0)</f>
        <v>0</v>
      </c>
      <c r="BI289" s="185">
        <f>IF(N289="nulová",J289,0)</f>
        <v>0</v>
      </c>
      <c r="BJ289" s="18" t="s">
        <v>80</v>
      </c>
      <c r="BK289" s="185">
        <f>ROUND(I289*H289,2)</f>
        <v>0</v>
      </c>
      <c r="BL289" s="18" t="s">
        <v>125</v>
      </c>
      <c r="BM289" s="184" t="s">
        <v>401</v>
      </c>
    </row>
    <row r="290" s="2" customFormat="1">
      <c r="A290" s="37"/>
      <c r="B290" s="38"/>
      <c r="C290" s="37"/>
      <c r="D290" s="186" t="s">
        <v>127</v>
      </c>
      <c r="E290" s="37"/>
      <c r="F290" s="187" t="s">
        <v>400</v>
      </c>
      <c r="G290" s="37"/>
      <c r="H290" s="37"/>
      <c r="I290" s="188"/>
      <c r="J290" s="37"/>
      <c r="K290" s="37"/>
      <c r="L290" s="38"/>
      <c r="M290" s="189"/>
      <c r="N290" s="190"/>
      <c r="O290" s="76"/>
      <c r="P290" s="76"/>
      <c r="Q290" s="76"/>
      <c r="R290" s="76"/>
      <c r="S290" s="76"/>
      <c r="T290" s="7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8" t="s">
        <v>127</v>
      </c>
      <c r="AU290" s="18" t="s">
        <v>84</v>
      </c>
    </row>
    <row r="291" s="2" customFormat="1" ht="24.15" customHeight="1">
      <c r="A291" s="37"/>
      <c r="B291" s="171"/>
      <c r="C291" s="172" t="s">
        <v>402</v>
      </c>
      <c r="D291" s="172" t="s">
        <v>121</v>
      </c>
      <c r="E291" s="173" t="s">
        <v>403</v>
      </c>
      <c r="F291" s="174" t="s">
        <v>404</v>
      </c>
      <c r="G291" s="175" t="s">
        <v>359</v>
      </c>
      <c r="H291" s="176">
        <v>2</v>
      </c>
      <c r="I291" s="177"/>
      <c r="J291" s="178">
        <f>ROUND(I291*H291,2)</f>
        <v>0</v>
      </c>
      <c r="K291" s="179"/>
      <c r="L291" s="38"/>
      <c r="M291" s="180" t="s">
        <v>1</v>
      </c>
      <c r="N291" s="181" t="s">
        <v>40</v>
      </c>
      <c r="O291" s="76"/>
      <c r="P291" s="182">
        <f>O291*H291</f>
        <v>0</v>
      </c>
      <c r="Q291" s="182">
        <v>0.030759999999999999</v>
      </c>
      <c r="R291" s="182">
        <f>Q291*H291</f>
        <v>0.061519999999999998</v>
      </c>
      <c r="S291" s="182">
        <v>0</v>
      </c>
      <c r="T291" s="18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4" t="s">
        <v>125</v>
      </c>
      <c r="AT291" s="184" t="s">
        <v>121</v>
      </c>
      <c r="AU291" s="184" t="s">
        <v>84</v>
      </c>
      <c r="AY291" s="18" t="s">
        <v>119</v>
      </c>
      <c r="BE291" s="185">
        <f>IF(N291="základní",J291,0)</f>
        <v>0</v>
      </c>
      <c r="BF291" s="185">
        <f>IF(N291="snížená",J291,0)</f>
        <v>0</v>
      </c>
      <c r="BG291" s="185">
        <f>IF(N291="zákl. přenesená",J291,0)</f>
        <v>0</v>
      </c>
      <c r="BH291" s="185">
        <f>IF(N291="sníž. přenesená",J291,0)</f>
        <v>0</v>
      </c>
      <c r="BI291" s="185">
        <f>IF(N291="nulová",J291,0)</f>
        <v>0</v>
      </c>
      <c r="BJ291" s="18" t="s">
        <v>80</v>
      </c>
      <c r="BK291" s="185">
        <f>ROUND(I291*H291,2)</f>
        <v>0</v>
      </c>
      <c r="BL291" s="18" t="s">
        <v>125</v>
      </c>
      <c r="BM291" s="184" t="s">
        <v>405</v>
      </c>
    </row>
    <row r="292" s="2" customFormat="1">
      <c r="A292" s="37"/>
      <c r="B292" s="38"/>
      <c r="C292" s="37"/>
      <c r="D292" s="186" t="s">
        <v>127</v>
      </c>
      <c r="E292" s="37"/>
      <c r="F292" s="187" t="s">
        <v>406</v>
      </c>
      <c r="G292" s="37"/>
      <c r="H292" s="37"/>
      <c r="I292" s="188"/>
      <c r="J292" s="37"/>
      <c r="K292" s="37"/>
      <c r="L292" s="38"/>
      <c r="M292" s="189"/>
      <c r="N292" s="190"/>
      <c r="O292" s="76"/>
      <c r="P292" s="76"/>
      <c r="Q292" s="76"/>
      <c r="R292" s="76"/>
      <c r="S292" s="76"/>
      <c r="T292" s="7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8" t="s">
        <v>127</v>
      </c>
      <c r="AU292" s="18" t="s">
        <v>84</v>
      </c>
    </row>
    <row r="293" s="2" customFormat="1" ht="24.15" customHeight="1">
      <c r="A293" s="37"/>
      <c r="B293" s="171"/>
      <c r="C293" s="206" t="s">
        <v>407</v>
      </c>
      <c r="D293" s="206" t="s">
        <v>213</v>
      </c>
      <c r="E293" s="207" t="s">
        <v>408</v>
      </c>
      <c r="F293" s="208" t="s">
        <v>409</v>
      </c>
      <c r="G293" s="209" t="s">
        <v>359</v>
      </c>
      <c r="H293" s="210">
        <v>2</v>
      </c>
      <c r="I293" s="211"/>
      <c r="J293" s="212">
        <f>ROUND(I293*H293,2)</f>
        <v>0</v>
      </c>
      <c r="K293" s="213"/>
      <c r="L293" s="214"/>
      <c r="M293" s="215" t="s">
        <v>1</v>
      </c>
      <c r="N293" s="216" t="s">
        <v>40</v>
      </c>
      <c r="O293" s="76"/>
      <c r="P293" s="182">
        <f>O293*H293</f>
        <v>0</v>
      </c>
      <c r="Q293" s="182">
        <v>0.058000000000000003</v>
      </c>
      <c r="R293" s="182">
        <f>Q293*H293</f>
        <v>0.11600000000000001</v>
      </c>
      <c r="S293" s="182">
        <v>0</v>
      </c>
      <c r="T293" s="18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4" t="s">
        <v>170</v>
      </c>
      <c r="AT293" s="184" t="s">
        <v>213</v>
      </c>
      <c r="AU293" s="184" t="s">
        <v>84</v>
      </c>
      <c r="AY293" s="18" t="s">
        <v>119</v>
      </c>
      <c r="BE293" s="185">
        <f>IF(N293="základní",J293,0)</f>
        <v>0</v>
      </c>
      <c r="BF293" s="185">
        <f>IF(N293="snížená",J293,0)</f>
        <v>0</v>
      </c>
      <c r="BG293" s="185">
        <f>IF(N293="zákl. přenesená",J293,0)</f>
        <v>0</v>
      </c>
      <c r="BH293" s="185">
        <f>IF(N293="sníž. přenesená",J293,0)</f>
        <v>0</v>
      </c>
      <c r="BI293" s="185">
        <f>IF(N293="nulová",J293,0)</f>
        <v>0</v>
      </c>
      <c r="BJ293" s="18" t="s">
        <v>80</v>
      </c>
      <c r="BK293" s="185">
        <f>ROUND(I293*H293,2)</f>
        <v>0</v>
      </c>
      <c r="BL293" s="18" t="s">
        <v>125</v>
      </c>
      <c r="BM293" s="184" t="s">
        <v>410</v>
      </c>
    </row>
    <row r="294" s="2" customFormat="1">
      <c r="A294" s="37"/>
      <c r="B294" s="38"/>
      <c r="C294" s="37"/>
      <c r="D294" s="186" t="s">
        <v>127</v>
      </c>
      <c r="E294" s="37"/>
      <c r="F294" s="187" t="s">
        <v>409</v>
      </c>
      <c r="G294" s="37"/>
      <c r="H294" s="37"/>
      <c r="I294" s="188"/>
      <c r="J294" s="37"/>
      <c r="K294" s="37"/>
      <c r="L294" s="38"/>
      <c r="M294" s="189"/>
      <c r="N294" s="190"/>
      <c r="O294" s="76"/>
      <c r="P294" s="76"/>
      <c r="Q294" s="76"/>
      <c r="R294" s="76"/>
      <c r="S294" s="76"/>
      <c r="T294" s="7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8" t="s">
        <v>127</v>
      </c>
      <c r="AU294" s="18" t="s">
        <v>84</v>
      </c>
    </row>
    <row r="295" s="2" customFormat="1" ht="24.15" customHeight="1">
      <c r="A295" s="37"/>
      <c r="B295" s="171"/>
      <c r="C295" s="172" t="s">
        <v>411</v>
      </c>
      <c r="D295" s="172" t="s">
        <v>121</v>
      </c>
      <c r="E295" s="173" t="s">
        <v>412</v>
      </c>
      <c r="F295" s="174" t="s">
        <v>413</v>
      </c>
      <c r="G295" s="175" t="s">
        <v>359</v>
      </c>
      <c r="H295" s="176">
        <v>2</v>
      </c>
      <c r="I295" s="177"/>
      <c r="J295" s="178">
        <f>ROUND(I295*H295,2)</f>
        <v>0</v>
      </c>
      <c r="K295" s="179"/>
      <c r="L295" s="38"/>
      <c r="M295" s="180" t="s">
        <v>1</v>
      </c>
      <c r="N295" s="181" t="s">
        <v>40</v>
      </c>
      <c r="O295" s="76"/>
      <c r="P295" s="182">
        <f>O295*H295</f>
        <v>0</v>
      </c>
      <c r="Q295" s="182">
        <v>0.030759999999999999</v>
      </c>
      <c r="R295" s="182">
        <f>Q295*H295</f>
        <v>0.061519999999999998</v>
      </c>
      <c r="S295" s="182">
        <v>0</v>
      </c>
      <c r="T295" s="183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4" t="s">
        <v>125</v>
      </c>
      <c r="AT295" s="184" t="s">
        <v>121</v>
      </c>
      <c r="AU295" s="184" t="s">
        <v>84</v>
      </c>
      <c r="AY295" s="18" t="s">
        <v>119</v>
      </c>
      <c r="BE295" s="185">
        <f>IF(N295="základní",J295,0)</f>
        <v>0</v>
      </c>
      <c r="BF295" s="185">
        <f>IF(N295="snížená",J295,0)</f>
        <v>0</v>
      </c>
      <c r="BG295" s="185">
        <f>IF(N295="zákl. přenesená",J295,0)</f>
        <v>0</v>
      </c>
      <c r="BH295" s="185">
        <f>IF(N295="sníž. přenesená",J295,0)</f>
        <v>0</v>
      </c>
      <c r="BI295" s="185">
        <f>IF(N295="nulová",J295,0)</f>
        <v>0</v>
      </c>
      <c r="BJ295" s="18" t="s">
        <v>80</v>
      </c>
      <c r="BK295" s="185">
        <f>ROUND(I295*H295,2)</f>
        <v>0</v>
      </c>
      <c r="BL295" s="18" t="s">
        <v>125</v>
      </c>
      <c r="BM295" s="184" t="s">
        <v>414</v>
      </c>
    </row>
    <row r="296" s="2" customFormat="1">
      <c r="A296" s="37"/>
      <c r="B296" s="38"/>
      <c r="C296" s="37"/>
      <c r="D296" s="186" t="s">
        <v>127</v>
      </c>
      <c r="E296" s="37"/>
      <c r="F296" s="187" t="s">
        <v>415</v>
      </c>
      <c r="G296" s="37"/>
      <c r="H296" s="37"/>
      <c r="I296" s="188"/>
      <c r="J296" s="37"/>
      <c r="K296" s="37"/>
      <c r="L296" s="38"/>
      <c r="M296" s="189"/>
      <c r="N296" s="190"/>
      <c r="O296" s="76"/>
      <c r="P296" s="76"/>
      <c r="Q296" s="76"/>
      <c r="R296" s="76"/>
      <c r="S296" s="76"/>
      <c r="T296" s="7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8" t="s">
        <v>127</v>
      </c>
      <c r="AU296" s="18" t="s">
        <v>84</v>
      </c>
    </row>
    <row r="297" s="2" customFormat="1" ht="24.15" customHeight="1">
      <c r="A297" s="37"/>
      <c r="B297" s="171"/>
      <c r="C297" s="206" t="s">
        <v>416</v>
      </c>
      <c r="D297" s="206" t="s">
        <v>213</v>
      </c>
      <c r="E297" s="207" t="s">
        <v>417</v>
      </c>
      <c r="F297" s="208" t="s">
        <v>418</v>
      </c>
      <c r="G297" s="209" t="s">
        <v>359</v>
      </c>
      <c r="H297" s="210">
        <v>2</v>
      </c>
      <c r="I297" s="211"/>
      <c r="J297" s="212">
        <f>ROUND(I297*H297,2)</f>
        <v>0</v>
      </c>
      <c r="K297" s="213"/>
      <c r="L297" s="214"/>
      <c r="M297" s="215" t="s">
        <v>1</v>
      </c>
      <c r="N297" s="216" t="s">
        <v>40</v>
      </c>
      <c r="O297" s="76"/>
      <c r="P297" s="182">
        <f>O297*H297</f>
        <v>0</v>
      </c>
      <c r="Q297" s="182">
        <v>0.074999999999999997</v>
      </c>
      <c r="R297" s="182">
        <f>Q297*H297</f>
        <v>0.14999999999999999</v>
      </c>
      <c r="S297" s="182">
        <v>0</v>
      </c>
      <c r="T297" s="183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4" t="s">
        <v>170</v>
      </c>
      <c r="AT297" s="184" t="s">
        <v>213</v>
      </c>
      <c r="AU297" s="184" t="s">
        <v>84</v>
      </c>
      <c r="AY297" s="18" t="s">
        <v>119</v>
      </c>
      <c r="BE297" s="185">
        <f>IF(N297="základní",J297,0)</f>
        <v>0</v>
      </c>
      <c r="BF297" s="185">
        <f>IF(N297="snížená",J297,0)</f>
        <v>0</v>
      </c>
      <c r="BG297" s="185">
        <f>IF(N297="zákl. přenesená",J297,0)</f>
        <v>0</v>
      </c>
      <c r="BH297" s="185">
        <f>IF(N297="sníž. přenesená",J297,0)</f>
        <v>0</v>
      </c>
      <c r="BI297" s="185">
        <f>IF(N297="nulová",J297,0)</f>
        <v>0</v>
      </c>
      <c r="BJ297" s="18" t="s">
        <v>80</v>
      </c>
      <c r="BK297" s="185">
        <f>ROUND(I297*H297,2)</f>
        <v>0</v>
      </c>
      <c r="BL297" s="18" t="s">
        <v>125</v>
      </c>
      <c r="BM297" s="184" t="s">
        <v>419</v>
      </c>
    </row>
    <row r="298" s="2" customFormat="1">
      <c r="A298" s="37"/>
      <c r="B298" s="38"/>
      <c r="C298" s="37"/>
      <c r="D298" s="186" t="s">
        <v>127</v>
      </c>
      <c r="E298" s="37"/>
      <c r="F298" s="187" t="s">
        <v>418</v>
      </c>
      <c r="G298" s="37"/>
      <c r="H298" s="37"/>
      <c r="I298" s="188"/>
      <c r="J298" s="37"/>
      <c r="K298" s="37"/>
      <c r="L298" s="38"/>
      <c r="M298" s="189"/>
      <c r="N298" s="190"/>
      <c r="O298" s="76"/>
      <c r="P298" s="76"/>
      <c r="Q298" s="76"/>
      <c r="R298" s="76"/>
      <c r="S298" s="76"/>
      <c r="T298" s="7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8" t="s">
        <v>127</v>
      </c>
      <c r="AU298" s="18" t="s">
        <v>84</v>
      </c>
    </row>
    <row r="299" s="2" customFormat="1" ht="24.15" customHeight="1">
      <c r="A299" s="37"/>
      <c r="B299" s="171"/>
      <c r="C299" s="172" t="s">
        <v>420</v>
      </c>
      <c r="D299" s="172" t="s">
        <v>121</v>
      </c>
      <c r="E299" s="173" t="s">
        <v>421</v>
      </c>
      <c r="F299" s="174" t="s">
        <v>422</v>
      </c>
      <c r="G299" s="175" t="s">
        <v>359</v>
      </c>
      <c r="H299" s="176">
        <v>2</v>
      </c>
      <c r="I299" s="177"/>
      <c r="J299" s="178">
        <f>ROUND(I299*H299,2)</f>
        <v>0</v>
      </c>
      <c r="K299" s="179"/>
      <c r="L299" s="38"/>
      <c r="M299" s="180" t="s">
        <v>1</v>
      </c>
      <c r="N299" s="181" t="s">
        <v>40</v>
      </c>
      <c r="O299" s="76"/>
      <c r="P299" s="182">
        <f>O299*H299</f>
        <v>0</v>
      </c>
      <c r="Q299" s="182">
        <v>0.21734000000000001</v>
      </c>
      <c r="R299" s="182">
        <f>Q299*H299</f>
        <v>0.43468000000000001</v>
      </c>
      <c r="S299" s="182">
        <v>0</v>
      </c>
      <c r="T299" s="183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4" t="s">
        <v>125</v>
      </c>
      <c r="AT299" s="184" t="s">
        <v>121</v>
      </c>
      <c r="AU299" s="184" t="s">
        <v>84</v>
      </c>
      <c r="AY299" s="18" t="s">
        <v>119</v>
      </c>
      <c r="BE299" s="185">
        <f>IF(N299="základní",J299,0)</f>
        <v>0</v>
      </c>
      <c r="BF299" s="185">
        <f>IF(N299="snížená",J299,0)</f>
        <v>0</v>
      </c>
      <c r="BG299" s="185">
        <f>IF(N299="zákl. přenesená",J299,0)</f>
        <v>0</v>
      </c>
      <c r="BH299" s="185">
        <f>IF(N299="sníž. přenesená",J299,0)</f>
        <v>0</v>
      </c>
      <c r="BI299" s="185">
        <f>IF(N299="nulová",J299,0)</f>
        <v>0</v>
      </c>
      <c r="BJ299" s="18" t="s">
        <v>80</v>
      </c>
      <c r="BK299" s="185">
        <f>ROUND(I299*H299,2)</f>
        <v>0</v>
      </c>
      <c r="BL299" s="18" t="s">
        <v>125</v>
      </c>
      <c r="BM299" s="184" t="s">
        <v>423</v>
      </c>
    </row>
    <row r="300" s="2" customFormat="1">
      <c r="A300" s="37"/>
      <c r="B300" s="38"/>
      <c r="C300" s="37"/>
      <c r="D300" s="186" t="s">
        <v>127</v>
      </c>
      <c r="E300" s="37"/>
      <c r="F300" s="187" t="s">
        <v>422</v>
      </c>
      <c r="G300" s="37"/>
      <c r="H300" s="37"/>
      <c r="I300" s="188"/>
      <c r="J300" s="37"/>
      <c r="K300" s="37"/>
      <c r="L300" s="38"/>
      <c r="M300" s="189"/>
      <c r="N300" s="190"/>
      <c r="O300" s="76"/>
      <c r="P300" s="76"/>
      <c r="Q300" s="76"/>
      <c r="R300" s="76"/>
      <c r="S300" s="76"/>
      <c r="T300" s="7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8" t="s">
        <v>127</v>
      </c>
      <c r="AU300" s="18" t="s">
        <v>84</v>
      </c>
    </row>
    <row r="301" s="2" customFormat="1" ht="24.15" customHeight="1">
      <c r="A301" s="37"/>
      <c r="B301" s="171"/>
      <c r="C301" s="206" t="s">
        <v>424</v>
      </c>
      <c r="D301" s="206" t="s">
        <v>213</v>
      </c>
      <c r="E301" s="207" t="s">
        <v>425</v>
      </c>
      <c r="F301" s="208" t="s">
        <v>426</v>
      </c>
      <c r="G301" s="209" t="s">
        <v>359</v>
      </c>
      <c r="H301" s="210">
        <v>2</v>
      </c>
      <c r="I301" s="211"/>
      <c r="J301" s="212">
        <f>ROUND(I301*H301,2)</f>
        <v>0</v>
      </c>
      <c r="K301" s="213"/>
      <c r="L301" s="214"/>
      <c r="M301" s="215" t="s">
        <v>1</v>
      </c>
      <c r="N301" s="216" t="s">
        <v>40</v>
      </c>
      <c r="O301" s="76"/>
      <c r="P301" s="182">
        <f>O301*H301</f>
        <v>0</v>
      </c>
      <c r="Q301" s="182">
        <v>0.108</v>
      </c>
      <c r="R301" s="182">
        <f>Q301*H301</f>
        <v>0.216</v>
      </c>
      <c r="S301" s="182">
        <v>0</v>
      </c>
      <c r="T301" s="18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4" t="s">
        <v>170</v>
      </c>
      <c r="AT301" s="184" t="s">
        <v>213</v>
      </c>
      <c r="AU301" s="184" t="s">
        <v>84</v>
      </c>
      <c r="AY301" s="18" t="s">
        <v>119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18" t="s">
        <v>80</v>
      </c>
      <c r="BK301" s="185">
        <f>ROUND(I301*H301,2)</f>
        <v>0</v>
      </c>
      <c r="BL301" s="18" t="s">
        <v>125</v>
      </c>
      <c r="BM301" s="184" t="s">
        <v>427</v>
      </c>
    </row>
    <row r="302" s="2" customFormat="1">
      <c r="A302" s="37"/>
      <c r="B302" s="38"/>
      <c r="C302" s="37"/>
      <c r="D302" s="186" t="s">
        <v>127</v>
      </c>
      <c r="E302" s="37"/>
      <c r="F302" s="187" t="s">
        <v>426</v>
      </c>
      <c r="G302" s="37"/>
      <c r="H302" s="37"/>
      <c r="I302" s="188"/>
      <c r="J302" s="37"/>
      <c r="K302" s="37"/>
      <c r="L302" s="38"/>
      <c r="M302" s="189"/>
      <c r="N302" s="190"/>
      <c r="O302" s="76"/>
      <c r="P302" s="76"/>
      <c r="Q302" s="76"/>
      <c r="R302" s="76"/>
      <c r="S302" s="76"/>
      <c r="T302" s="7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8" t="s">
        <v>127</v>
      </c>
      <c r="AU302" s="18" t="s">
        <v>84</v>
      </c>
    </row>
    <row r="303" s="2" customFormat="1" ht="16.5" customHeight="1">
      <c r="A303" s="37"/>
      <c r="B303" s="171"/>
      <c r="C303" s="206" t="s">
        <v>428</v>
      </c>
      <c r="D303" s="206" t="s">
        <v>213</v>
      </c>
      <c r="E303" s="207" t="s">
        <v>429</v>
      </c>
      <c r="F303" s="208" t="s">
        <v>430</v>
      </c>
      <c r="G303" s="209" t="s">
        <v>359</v>
      </c>
      <c r="H303" s="210">
        <v>2</v>
      </c>
      <c r="I303" s="211"/>
      <c r="J303" s="212">
        <f>ROUND(I303*H303,2)</f>
        <v>0</v>
      </c>
      <c r="K303" s="213"/>
      <c r="L303" s="214"/>
      <c r="M303" s="215" t="s">
        <v>1</v>
      </c>
      <c r="N303" s="216" t="s">
        <v>40</v>
      </c>
      <c r="O303" s="76"/>
      <c r="P303" s="182">
        <f>O303*H303</f>
        <v>0</v>
      </c>
      <c r="Q303" s="182">
        <v>0.0064999999999999997</v>
      </c>
      <c r="R303" s="182">
        <f>Q303*H303</f>
        <v>0.012999999999999999</v>
      </c>
      <c r="S303" s="182">
        <v>0</v>
      </c>
      <c r="T303" s="18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4" t="s">
        <v>170</v>
      </c>
      <c r="AT303" s="184" t="s">
        <v>213</v>
      </c>
      <c r="AU303" s="184" t="s">
        <v>84</v>
      </c>
      <c r="AY303" s="18" t="s">
        <v>119</v>
      </c>
      <c r="BE303" s="185">
        <f>IF(N303="základní",J303,0)</f>
        <v>0</v>
      </c>
      <c r="BF303" s="185">
        <f>IF(N303="snížená",J303,0)</f>
        <v>0</v>
      </c>
      <c r="BG303" s="185">
        <f>IF(N303="zákl. přenesená",J303,0)</f>
        <v>0</v>
      </c>
      <c r="BH303" s="185">
        <f>IF(N303="sníž. přenesená",J303,0)</f>
        <v>0</v>
      </c>
      <c r="BI303" s="185">
        <f>IF(N303="nulová",J303,0)</f>
        <v>0</v>
      </c>
      <c r="BJ303" s="18" t="s">
        <v>80</v>
      </c>
      <c r="BK303" s="185">
        <f>ROUND(I303*H303,2)</f>
        <v>0</v>
      </c>
      <c r="BL303" s="18" t="s">
        <v>125</v>
      </c>
      <c r="BM303" s="184" t="s">
        <v>431</v>
      </c>
    </row>
    <row r="304" s="2" customFormat="1">
      <c r="A304" s="37"/>
      <c r="B304" s="38"/>
      <c r="C304" s="37"/>
      <c r="D304" s="186" t="s">
        <v>127</v>
      </c>
      <c r="E304" s="37"/>
      <c r="F304" s="187" t="s">
        <v>430</v>
      </c>
      <c r="G304" s="37"/>
      <c r="H304" s="37"/>
      <c r="I304" s="188"/>
      <c r="J304" s="37"/>
      <c r="K304" s="37"/>
      <c r="L304" s="38"/>
      <c r="M304" s="189"/>
      <c r="N304" s="190"/>
      <c r="O304" s="76"/>
      <c r="P304" s="76"/>
      <c r="Q304" s="76"/>
      <c r="R304" s="76"/>
      <c r="S304" s="76"/>
      <c r="T304" s="7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8" t="s">
        <v>127</v>
      </c>
      <c r="AU304" s="18" t="s">
        <v>84</v>
      </c>
    </row>
    <row r="305" s="2" customFormat="1" ht="21.75" customHeight="1">
      <c r="A305" s="37"/>
      <c r="B305" s="171"/>
      <c r="C305" s="172" t="s">
        <v>432</v>
      </c>
      <c r="D305" s="172" t="s">
        <v>121</v>
      </c>
      <c r="E305" s="173" t="s">
        <v>433</v>
      </c>
      <c r="F305" s="174" t="s">
        <v>434</v>
      </c>
      <c r="G305" s="175" t="s">
        <v>359</v>
      </c>
      <c r="H305" s="176">
        <v>1</v>
      </c>
      <c r="I305" s="177"/>
      <c r="J305" s="178">
        <f>ROUND(I305*H305,2)</f>
        <v>0</v>
      </c>
      <c r="K305" s="179"/>
      <c r="L305" s="38"/>
      <c r="M305" s="180" t="s">
        <v>1</v>
      </c>
      <c r="N305" s="181" t="s">
        <v>40</v>
      </c>
      <c r="O305" s="76"/>
      <c r="P305" s="182">
        <f>O305*H305</f>
        <v>0</v>
      </c>
      <c r="Q305" s="182">
        <v>0</v>
      </c>
      <c r="R305" s="182">
        <f>Q305*H305</f>
        <v>0</v>
      </c>
      <c r="S305" s="182">
        <v>0</v>
      </c>
      <c r="T305" s="18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4" t="s">
        <v>125</v>
      </c>
      <c r="AT305" s="184" t="s">
        <v>121</v>
      </c>
      <c r="AU305" s="184" t="s">
        <v>84</v>
      </c>
      <c r="AY305" s="18" t="s">
        <v>119</v>
      </c>
      <c r="BE305" s="185">
        <f>IF(N305="základní",J305,0)</f>
        <v>0</v>
      </c>
      <c r="BF305" s="185">
        <f>IF(N305="snížená",J305,0)</f>
        <v>0</v>
      </c>
      <c r="BG305" s="185">
        <f>IF(N305="zákl. přenesená",J305,0)</f>
        <v>0</v>
      </c>
      <c r="BH305" s="185">
        <f>IF(N305="sníž. přenesená",J305,0)</f>
        <v>0</v>
      </c>
      <c r="BI305" s="185">
        <f>IF(N305="nulová",J305,0)</f>
        <v>0</v>
      </c>
      <c r="BJ305" s="18" t="s">
        <v>80</v>
      </c>
      <c r="BK305" s="185">
        <f>ROUND(I305*H305,2)</f>
        <v>0</v>
      </c>
      <c r="BL305" s="18" t="s">
        <v>125</v>
      </c>
      <c r="BM305" s="184" t="s">
        <v>435</v>
      </c>
    </row>
    <row r="306" s="2" customFormat="1">
      <c r="A306" s="37"/>
      <c r="B306" s="38"/>
      <c r="C306" s="37"/>
      <c r="D306" s="186" t="s">
        <v>127</v>
      </c>
      <c r="E306" s="37"/>
      <c r="F306" s="187" t="s">
        <v>436</v>
      </c>
      <c r="G306" s="37"/>
      <c r="H306" s="37"/>
      <c r="I306" s="188"/>
      <c r="J306" s="37"/>
      <c r="K306" s="37"/>
      <c r="L306" s="38"/>
      <c r="M306" s="189"/>
      <c r="N306" s="190"/>
      <c r="O306" s="76"/>
      <c r="P306" s="76"/>
      <c r="Q306" s="76"/>
      <c r="R306" s="76"/>
      <c r="S306" s="76"/>
      <c r="T306" s="7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8" t="s">
        <v>127</v>
      </c>
      <c r="AU306" s="18" t="s">
        <v>84</v>
      </c>
    </row>
    <row r="307" s="12" customFormat="1" ht="22.8" customHeight="1">
      <c r="A307" s="12"/>
      <c r="B307" s="158"/>
      <c r="C307" s="12"/>
      <c r="D307" s="159" t="s">
        <v>74</v>
      </c>
      <c r="E307" s="169" t="s">
        <v>177</v>
      </c>
      <c r="F307" s="169" t="s">
        <v>437</v>
      </c>
      <c r="G307" s="12"/>
      <c r="H307" s="12"/>
      <c r="I307" s="161"/>
      <c r="J307" s="170">
        <f>BK307</f>
        <v>0</v>
      </c>
      <c r="K307" s="12"/>
      <c r="L307" s="158"/>
      <c r="M307" s="163"/>
      <c r="N307" s="164"/>
      <c r="O307" s="164"/>
      <c r="P307" s="165">
        <f>P308+SUM(P309:P335)</f>
        <v>0</v>
      </c>
      <c r="Q307" s="164"/>
      <c r="R307" s="165">
        <f>R308+SUM(R309:R335)</f>
        <v>74.98312</v>
      </c>
      <c r="S307" s="164"/>
      <c r="T307" s="166">
        <f>T308+SUM(T309:T335)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59" t="s">
        <v>80</v>
      </c>
      <c r="AT307" s="167" t="s">
        <v>74</v>
      </c>
      <c r="AU307" s="167" t="s">
        <v>80</v>
      </c>
      <c r="AY307" s="159" t="s">
        <v>119</v>
      </c>
      <c r="BK307" s="168">
        <f>BK308+SUM(BK309:BK335)</f>
        <v>0</v>
      </c>
    </row>
    <row r="308" s="2" customFormat="1" ht="24.15" customHeight="1">
      <c r="A308" s="37"/>
      <c r="B308" s="171"/>
      <c r="C308" s="172" t="s">
        <v>438</v>
      </c>
      <c r="D308" s="172" t="s">
        <v>121</v>
      </c>
      <c r="E308" s="173" t="s">
        <v>439</v>
      </c>
      <c r="F308" s="174" t="s">
        <v>440</v>
      </c>
      <c r="G308" s="175" t="s">
        <v>359</v>
      </c>
      <c r="H308" s="176">
        <v>1</v>
      </c>
      <c r="I308" s="177"/>
      <c r="J308" s="178">
        <f>ROUND(I308*H308,2)</f>
        <v>0</v>
      </c>
      <c r="K308" s="179"/>
      <c r="L308" s="38"/>
      <c r="M308" s="180" t="s">
        <v>1</v>
      </c>
      <c r="N308" s="181" t="s">
        <v>40</v>
      </c>
      <c r="O308" s="76"/>
      <c r="P308" s="182">
        <f>O308*H308</f>
        <v>0</v>
      </c>
      <c r="Q308" s="182">
        <v>0.00069999999999999999</v>
      </c>
      <c r="R308" s="182">
        <f>Q308*H308</f>
        <v>0.00069999999999999999</v>
      </c>
      <c r="S308" s="182">
        <v>0</v>
      </c>
      <c r="T308" s="18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4" t="s">
        <v>125</v>
      </c>
      <c r="AT308" s="184" t="s">
        <v>121</v>
      </c>
      <c r="AU308" s="184" t="s">
        <v>84</v>
      </c>
      <c r="AY308" s="18" t="s">
        <v>119</v>
      </c>
      <c r="BE308" s="185">
        <f>IF(N308="základní",J308,0)</f>
        <v>0</v>
      </c>
      <c r="BF308" s="185">
        <f>IF(N308="snížená",J308,0)</f>
        <v>0</v>
      </c>
      <c r="BG308" s="185">
        <f>IF(N308="zákl. přenesená",J308,0)</f>
        <v>0</v>
      </c>
      <c r="BH308" s="185">
        <f>IF(N308="sníž. přenesená",J308,0)</f>
        <v>0</v>
      </c>
      <c r="BI308" s="185">
        <f>IF(N308="nulová",J308,0)</f>
        <v>0</v>
      </c>
      <c r="BJ308" s="18" t="s">
        <v>80</v>
      </c>
      <c r="BK308" s="185">
        <f>ROUND(I308*H308,2)</f>
        <v>0</v>
      </c>
      <c r="BL308" s="18" t="s">
        <v>125</v>
      </c>
      <c r="BM308" s="184" t="s">
        <v>441</v>
      </c>
    </row>
    <row r="309" s="2" customFormat="1">
      <c r="A309" s="37"/>
      <c r="B309" s="38"/>
      <c r="C309" s="37"/>
      <c r="D309" s="186" t="s">
        <v>127</v>
      </c>
      <c r="E309" s="37"/>
      <c r="F309" s="187" t="s">
        <v>442</v>
      </c>
      <c r="G309" s="37"/>
      <c r="H309" s="37"/>
      <c r="I309" s="188"/>
      <c r="J309" s="37"/>
      <c r="K309" s="37"/>
      <c r="L309" s="38"/>
      <c r="M309" s="189"/>
      <c r="N309" s="190"/>
      <c r="O309" s="76"/>
      <c r="P309" s="76"/>
      <c r="Q309" s="76"/>
      <c r="R309" s="76"/>
      <c r="S309" s="76"/>
      <c r="T309" s="7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8" t="s">
        <v>127</v>
      </c>
      <c r="AU309" s="18" t="s">
        <v>84</v>
      </c>
    </row>
    <row r="310" s="2" customFormat="1" ht="24.15" customHeight="1">
      <c r="A310" s="37"/>
      <c r="B310" s="171"/>
      <c r="C310" s="206" t="s">
        <v>443</v>
      </c>
      <c r="D310" s="206" t="s">
        <v>213</v>
      </c>
      <c r="E310" s="207" t="s">
        <v>444</v>
      </c>
      <c r="F310" s="208" t="s">
        <v>445</v>
      </c>
      <c r="G310" s="209" t="s">
        <v>359</v>
      </c>
      <c r="H310" s="210">
        <v>1</v>
      </c>
      <c r="I310" s="211"/>
      <c r="J310" s="212">
        <f>ROUND(I310*H310,2)</f>
        <v>0</v>
      </c>
      <c r="K310" s="213"/>
      <c r="L310" s="214"/>
      <c r="M310" s="215" t="s">
        <v>1</v>
      </c>
      <c r="N310" s="216" t="s">
        <v>40</v>
      </c>
      <c r="O310" s="76"/>
      <c r="P310" s="182">
        <f>O310*H310</f>
        <v>0</v>
      </c>
      <c r="Q310" s="182">
        <v>0.0025999999999999999</v>
      </c>
      <c r="R310" s="182">
        <f>Q310*H310</f>
        <v>0.0025999999999999999</v>
      </c>
      <c r="S310" s="182">
        <v>0</v>
      </c>
      <c r="T310" s="18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4" t="s">
        <v>170</v>
      </c>
      <c r="AT310" s="184" t="s">
        <v>213</v>
      </c>
      <c r="AU310" s="184" t="s">
        <v>84</v>
      </c>
      <c r="AY310" s="18" t="s">
        <v>119</v>
      </c>
      <c r="BE310" s="185">
        <f>IF(N310="základní",J310,0)</f>
        <v>0</v>
      </c>
      <c r="BF310" s="185">
        <f>IF(N310="snížená",J310,0)</f>
        <v>0</v>
      </c>
      <c r="BG310" s="185">
        <f>IF(N310="zákl. přenesená",J310,0)</f>
        <v>0</v>
      </c>
      <c r="BH310" s="185">
        <f>IF(N310="sníž. přenesená",J310,0)</f>
        <v>0</v>
      </c>
      <c r="BI310" s="185">
        <f>IF(N310="nulová",J310,0)</f>
        <v>0</v>
      </c>
      <c r="BJ310" s="18" t="s">
        <v>80</v>
      </c>
      <c r="BK310" s="185">
        <f>ROUND(I310*H310,2)</f>
        <v>0</v>
      </c>
      <c r="BL310" s="18" t="s">
        <v>125</v>
      </c>
      <c r="BM310" s="184" t="s">
        <v>446</v>
      </c>
    </row>
    <row r="311" s="2" customFormat="1">
      <c r="A311" s="37"/>
      <c r="B311" s="38"/>
      <c r="C311" s="37"/>
      <c r="D311" s="186" t="s">
        <v>127</v>
      </c>
      <c r="E311" s="37"/>
      <c r="F311" s="187" t="s">
        <v>445</v>
      </c>
      <c r="G311" s="37"/>
      <c r="H311" s="37"/>
      <c r="I311" s="188"/>
      <c r="J311" s="37"/>
      <c r="K311" s="37"/>
      <c r="L311" s="38"/>
      <c r="M311" s="189"/>
      <c r="N311" s="190"/>
      <c r="O311" s="76"/>
      <c r="P311" s="76"/>
      <c r="Q311" s="76"/>
      <c r="R311" s="76"/>
      <c r="S311" s="76"/>
      <c r="T311" s="7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8" t="s">
        <v>127</v>
      </c>
      <c r="AU311" s="18" t="s">
        <v>84</v>
      </c>
    </row>
    <row r="312" s="2" customFormat="1" ht="24.15" customHeight="1">
      <c r="A312" s="37"/>
      <c r="B312" s="171"/>
      <c r="C312" s="172" t="s">
        <v>447</v>
      </c>
      <c r="D312" s="172" t="s">
        <v>121</v>
      </c>
      <c r="E312" s="173" t="s">
        <v>448</v>
      </c>
      <c r="F312" s="174" t="s">
        <v>449</v>
      </c>
      <c r="G312" s="175" t="s">
        <v>359</v>
      </c>
      <c r="H312" s="176">
        <v>1</v>
      </c>
      <c r="I312" s="177"/>
      <c r="J312" s="178">
        <f>ROUND(I312*H312,2)</f>
        <v>0</v>
      </c>
      <c r="K312" s="179"/>
      <c r="L312" s="38"/>
      <c r="M312" s="180" t="s">
        <v>1</v>
      </c>
      <c r="N312" s="181" t="s">
        <v>40</v>
      </c>
      <c r="O312" s="76"/>
      <c r="P312" s="182">
        <f>O312*H312</f>
        <v>0</v>
      </c>
      <c r="Q312" s="182">
        <v>0.10940999999999999</v>
      </c>
      <c r="R312" s="182">
        <f>Q312*H312</f>
        <v>0.10940999999999999</v>
      </c>
      <c r="S312" s="182">
        <v>0</v>
      </c>
      <c r="T312" s="18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4" t="s">
        <v>125</v>
      </c>
      <c r="AT312" s="184" t="s">
        <v>121</v>
      </c>
      <c r="AU312" s="184" t="s">
        <v>84</v>
      </c>
      <c r="AY312" s="18" t="s">
        <v>119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80</v>
      </c>
      <c r="BK312" s="185">
        <f>ROUND(I312*H312,2)</f>
        <v>0</v>
      </c>
      <c r="BL312" s="18" t="s">
        <v>125</v>
      </c>
      <c r="BM312" s="184" t="s">
        <v>450</v>
      </c>
    </row>
    <row r="313" s="2" customFormat="1">
      <c r="A313" s="37"/>
      <c r="B313" s="38"/>
      <c r="C313" s="37"/>
      <c r="D313" s="186" t="s">
        <v>127</v>
      </c>
      <c r="E313" s="37"/>
      <c r="F313" s="187" t="s">
        <v>451</v>
      </c>
      <c r="G313" s="37"/>
      <c r="H313" s="37"/>
      <c r="I313" s="188"/>
      <c r="J313" s="37"/>
      <c r="K313" s="37"/>
      <c r="L313" s="38"/>
      <c r="M313" s="189"/>
      <c r="N313" s="190"/>
      <c r="O313" s="76"/>
      <c r="P313" s="76"/>
      <c r="Q313" s="76"/>
      <c r="R313" s="76"/>
      <c r="S313" s="76"/>
      <c r="T313" s="7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8" t="s">
        <v>127</v>
      </c>
      <c r="AU313" s="18" t="s">
        <v>84</v>
      </c>
    </row>
    <row r="314" s="2" customFormat="1" ht="21.75" customHeight="1">
      <c r="A314" s="37"/>
      <c r="B314" s="171"/>
      <c r="C314" s="206" t="s">
        <v>452</v>
      </c>
      <c r="D314" s="206" t="s">
        <v>213</v>
      </c>
      <c r="E314" s="207" t="s">
        <v>453</v>
      </c>
      <c r="F314" s="208" t="s">
        <v>454</v>
      </c>
      <c r="G314" s="209" t="s">
        <v>359</v>
      </c>
      <c r="H314" s="210">
        <v>1</v>
      </c>
      <c r="I314" s="211"/>
      <c r="J314" s="212">
        <f>ROUND(I314*H314,2)</f>
        <v>0</v>
      </c>
      <c r="K314" s="213"/>
      <c r="L314" s="214"/>
      <c r="M314" s="215" t="s">
        <v>1</v>
      </c>
      <c r="N314" s="216" t="s">
        <v>40</v>
      </c>
      <c r="O314" s="76"/>
      <c r="P314" s="182">
        <f>O314*H314</f>
        <v>0</v>
      </c>
      <c r="Q314" s="182">
        <v>0.0064999999999999997</v>
      </c>
      <c r="R314" s="182">
        <f>Q314*H314</f>
        <v>0.0064999999999999997</v>
      </c>
      <c r="S314" s="182">
        <v>0</v>
      </c>
      <c r="T314" s="183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4" t="s">
        <v>170</v>
      </c>
      <c r="AT314" s="184" t="s">
        <v>213</v>
      </c>
      <c r="AU314" s="184" t="s">
        <v>84</v>
      </c>
      <c r="AY314" s="18" t="s">
        <v>119</v>
      </c>
      <c r="BE314" s="185">
        <f>IF(N314="základní",J314,0)</f>
        <v>0</v>
      </c>
      <c r="BF314" s="185">
        <f>IF(N314="snížená",J314,0)</f>
        <v>0</v>
      </c>
      <c r="BG314" s="185">
        <f>IF(N314="zákl. přenesená",J314,0)</f>
        <v>0</v>
      </c>
      <c r="BH314" s="185">
        <f>IF(N314="sníž. přenesená",J314,0)</f>
        <v>0</v>
      </c>
      <c r="BI314" s="185">
        <f>IF(N314="nulová",J314,0)</f>
        <v>0</v>
      </c>
      <c r="BJ314" s="18" t="s">
        <v>80</v>
      </c>
      <c r="BK314" s="185">
        <f>ROUND(I314*H314,2)</f>
        <v>0</v>
      </c>
      <c r="BL314" s="18" t="s">
        <v>125</v>
      </c>
      <c r="BM314" s="184" t="s">
        <v>455</v>
      </c>
    </row>
    <row r="315" s="2" customFormat="1">
      <c r="A315" s="37"/>
      <c r="B315" s="38"/>
      <c r="C315" s="37"/>
      <c r="D315" s="186" t="s">
        <v>127</v>
      </c>
      <c r="E315" s="37"/>
      <c r="F315" s="187" t="s">
        <v>454</v>
      </c>
      <c r="G315" s="37"/>
      <c r="H315" s="37"/>
      <c r="I315" s="188"/>
      <c r="J315" s="37"/>
      <c r="K315" s="37"/>
      <c r="L315" s="38"/>
      <c r="M315" s="189"/>
      <c r="N315" s="190"/>
      <c r="O315" s="76"/>
      <c r="P315" s="76"/>
      <c r="Q315" s="76"/>
      <c r="R315" s="76"/>
      <c r="S315" s="76"/>
      <c r="T315" s="7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8" t="s">
        <v>127</v>
      </c>
      <c r="AU315" s="18" t="s">
        <v>84</v>
      </c>
    </row>
    <row r="316" s="2" customFormat="1" ht="16.5" customHeight="1">
      <c r="A316" s="37"/>
      <c r="B316" s="171"/>
      <c r="C316" s="206" t="s">
        <v>456</v>
      </c>
      <c r="D316" s="206" t="s">
        <v>213</v>
      </c>
      <c r="E316" s="207" t="s">
        <v>457</v>
      </c>
      <c r="F316" s="208" t="s">
        <v>458</v>
      </c>
      <c r="G316" s="209" t="s">
        <v>359</v>
      </c>
      <c r="H316" s="210">
        <v>2</v>
      </c>
      <c r="I316" s="211"/>
      <c r="J316" s="212">
        <f>ROUND(I316*H316,2)</f>
        <v>0</v>
      </c>
      <c r="K316" s="213"/>
      <c r="L316" s="214"/>
      <c r="M316" s="215" t="s">
        <v>1</v>
      </c>
      <c r="N316" s="216" t="s">
        <v>40</v>
      </c>
      <c r="O316" s="76"/>
      <c r="P316" s="182">
        <f>O316*H316</f>
        <v>0</v>
      </c>
      <c r="Q316" s="182">
        <v>0.00040000000000000002</v>
      </c>
      <c r="R316" s="182">
        <f>Q316*H316</f>
        <v>0.00080000000000000004</v>
      </c>
      <c r="S316" s="182">
        <v>0</v>
      </c>
      <c r="T316" s="183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4" t="s">
        <v>170</v>
      </c>
      <c r="AT316" s="184" t="s">
        <v>213</v>
      </c>
      <c r="AU316" s="184" t="s">
        <v>84</v>
      </c>
      <c r="AY316" s="18" t="s">
        <v>119</v>
      </c>
      <c r="BE316" s="185">
        <f>IF(N316="základní",J316,0)</f>
        <v>0</v>
      </c>
      <c r="BF316" s="185">
        <f>IF(N316="snížená",J316,0)</f>
        <v>0</v>
      </c>
      <c r="BG316" s="185">
        <f>IF(N316="zákl. přenesená",J316,0)</f>
        <v>0</v>
      </c>
      <c r="BH316" s="185">
        <f>IF(N316="sníž. přenesená",J316,0)</f>
        <v>0</v>
      </c>
      <c r="BI316" s="185">
        <f>IF(N316="nulová",J316,0)</f>
        <v>0</v>
      </c>
      <c r="BJ316" s="18" t="s">
        <v>80</v>
      </c>
      <c r="BK316" s="185">
        <f>ROUND(I316*H316,2)</f>
        <v>0</v>
      </c>
      <c r="BL316" s="18" t="s">
        <v>125</v>
      </c>
      <c r="BM316" s="184" t="s">
        <v>459</v>
      </c>
    </row>
    <row r="317" s="2" customFormat="1">
      <c r="A317" s="37"/>
      <c r="B317" s="38"/>
      <c r="C317" s="37"/>
      <c r="D317" s="186" t="s">
        <v>127</v>
      </c>
      <c r="E317" s="37"/>
      <c r="F317" s="187" t="s">
        <v>458</v>
      </c>
      <c r="G317" s="37"/>
      <c r="H317" s="37"/>
      <c r="I317" s="188"/>
      <c r="J317" s="37"/>
      <c r="K317" s="37"/>
      <c r="L317" s="38"/>
      <c r="M317" s="189"/>
      <c r="N317" s="190"/>
      <c r="O317" s="76"/>
      <c r="P317" s="76"/>
      <c r="Q317" s="76"/>
      <c r="R317" s="76"/>
      <c r="S317" s="76"/>
      <c r="T317" s="7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8" t="s">
        <v>127</v>
      </c>
      <c r="AU317" s="18" t="s">
        <v>84</v>
      </c>
    </row>
    <row r="318" s="2" customFormat="1" ht="16.5" customHeight="1">
      <c r="A318" s="37"/>
      <c r="B318" s="171"/>
      <c r="C318" s="206" t="s">
        <v>460</v>
      </c>
      <c r="D318" s="206" t="s">
        <v>213</v>
      </c>
      <c r="E318" s="207" t="s">
        <v>461</v>
      </c>
      <c r="F318" s="208" t="s">
        <v>462</v>
      </c>
      <c r="G318" s="209" t="s">
        <v>359</v>
      </c>
      <c r="H318" s="210">
        <v>1</v>
      </c>
      <c r="I318" s="211"/>
      <c r="J318" s="212">
        <f>ROUND(I318*H318,2)</f>
        <v>0</v>
      </c>
      <c r="K318" s="213"/>
      <c r="L318" s="214"/>
      <c r="M318" s="215" t="s">
        <v>1</v>
      </c>
      <c r="N318" s="216" t="s">
        <v>40</v>
      </c>
      <c r="O318" s="76"/>
      <c r="P318" s="182">
        <f>O318*H318</f>
        <v>0</v>
      </c>
      <c r="Q318" s="182">
        <v>0.00014999999999999999</v>
      </c>
      <c r="R318" s="182">
        <f>Q318*H318</f>
        <v>0.00014999999999999999</v>
      </c>
      <c r="S318" s="182">
        <v>0</v>
      </c>
      <c r="T318" s="18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4" t="s">
        <v>170</v>
      </c>
      <c r="AT318" s="184" t="s">
        <v>213</v>
      </c>
      <c r="AU318" s="184" t="s">
        <v>84</v>
      </c>
      <c r="AY318" s="18" t="s">
        <v>119</v>
      </c>
      <c r="BE318" s="185">
        <f>IF(N318="základní",J318,0)</f>
        <v>0</v>
      </c>
      <c r="BF318" s="185">
        <f>IF(N318="snížená",J318,0)</f>
        <v>0</v>
      </c>
      <c r="BG318" s="185">
        <f>IF(N318="zákl. přenesená",J318,0)</f>
        <v>0</v>
      </c>
      <c r="BH318" s="185">
        <f>IF(N318="sníž. přenesená",J318,0)</f>
        <v>0</v>
      </c>
      <c r="BI318" s="185">
        <f>IF(N318="nulová",J318,0)</f>
        <v>0</v>
      </c>
      <c r="BJ318" s="18" t="s">
        <v>80</v>
      </c>
      <c r="BK318" s="185">
        <f>ROUND(I318*H318,2)</f>
        <v>0</v>
      </c>
      <c r="BL318" s="18" t="s">
        <v>125</v>
      </c>
      <c r="BM318" s="184" t="s">
        <v>463</v>
      </c>
    </row>
    <row r="319" s="2" customFormat="1">
      <c r="A319" s="37"/>
      <c r="B319" s="38"/>
      <c r="C319" s="37"/>
      <c r="D319" s="186" t="s">
        <v>127</v>
      </c>
      <c r="E319" s="37"/>
      <c r="F319" s="187" t="s">
        <v>462</v>
      </c>
      <c r="G319" s="37"/>
      <c r="H319" s="37"/>
      <c r="I319" s="188"/>
      <c r="J319" s="37"/>
      <c r="K319" s="37"/>
      <c r="L319" s="38"/>
      <c r="M319" s="189"/>
      <c r="N319" s="190"/>
      <c r="O319" s="76"/>
      <c r="P319" s="76"/>
      <c r="Q319" s="76"/>
      <c r="R319" s="76"/>
      <c r="S319" s="76"/>
      <c r="T319" s="7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8" t="s">
        <v>127</v>
      </c>
      <c r="AU319" s="18" t="s">
        <v>84</v>
      </c>
    </row>
    <row r="320" s="2" customFormat="1" ht="33" customHeight="1">
      <c r="A320" s="37"/>
      <c r="B320" s="171"/>
      <c r="C320" s="172" t="s">
        <v>464</v>
      </c>
      <c r="D320" s="172" t="s">
        <v>121</v>
      </c>
      <c r="E320" s="173" t="s">
        <v>465</v>
      </c>
      <c r="F320" s="174" t="s">
        <v>466</v>
      </c>
      <c r="G320" s="175" t="s">
        <v>159</v>
      </c>
      <c r="H320" s="176">
        <v>275</v>
      </c>
      <c r="I320" s="177"/>
      <c r="J320" s="178">
        <f>ROUND(I320*H320,2)</f>
        <v>0</v>
      </c>
      <c r="K320" s="179"/>
      <c r="L320" s="38"/>
      <c r="M320" s="180" t="s">
        <v>1</v>
      </c>
      <c r="N320" s="181" t="s">
        <v>40</v>
      </c>
      <c r="O320" s="76"/>
      <c r="P320" s="182">
        <f>O320*H320</f>
        <v>0</v>
      </c>
      <c r="Q320" s="182">
        <v>0.16850000000000001</v>
      </c>
      <c r="R320" s="182">
        <f>Q320*H320</f>
        <v>46.337500000000006</v>
      </c>
      <c r="S320" s="182">
        <v>0</v>
      </c>
      <c r="T320" s="183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4" t="s">
        <v>125</v>
      </c>
      <c r="AT320" s="184" t="s">
        <v>121</v>
      </c>
      <c r="AU320" s="184" t="s">
        <v>84</v>
      </c>
      <c r="AY320" s="18" t="s">
        <v>119</v>
      </c>
      <c r="BE320" s="185">
        <f>IF(N320="základní",J320,0)</f>
        <v>0</v>
      </c>
      <c r="BF320" s="185">
        <f>IF(N320="snížená",J320,0)</f>
        <v>0</v>
      </c>
      <c r="BG320" s="185">
        <f>IF(N320="zákl. přenesená",J320,0)</f>
        <v>0</v>
      </c>
      <c r="BH320" s="185">
        <f>IF(N320="sníž. přenesená",J320,0)</f>
        <v>0</v>
      </c>
      <c r="BI320" s="185">
        <f>IF(N320="nulová",J320,0)</f>
        <v>0</v>
      </c>
      <c r="BJ320" s="18" t="s">
        <v>80</v>
      </c>
      <c r="BK320" s="185">
        <f>ROUND(I320*H320,2)</f>
        <v>0</v>
      </c>
      <c r="BL320" s="18" t="s">
        <v>125</v>
      </c>
      <c r="BM320" s="184" t="s">
        <v>467</v>
      </c>
    </row>
    <row r="321" s="2" customFormat="1">
      <c r="A321" s="37"/>
      <c r="B321" s="38"/>
      <c r="C321" s="37"/>
      <c r="D321" s="186" t="s">
        <v>127</v>
      </c>
      <c r="E321" s="37"/>
      <c r="F321" s="187" t="s">
        <v>468</v>
      </c>
      <c r="G321" s="37"/>
      <c r="H321" s="37"/>
      <c r="I321" s="188"/>
      <c r="J321" s="37"/>
      <c r="K321" s="37"/>
      <c r="L321" s="38"/>
      <c r="M321" s="189"/>
      <c r="N321" s="190"/>
      <c r="O321" s="76"/>
      <c r="P321" s="76"/>
      <c r="Q321" s="76"/>
      <c r="R321" s="76"/>
      <c r="S321" s="76"/>
      <c r="T321" s="7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8" t="s">
        <v>127</v>
      </c>
      <c r="AU321" s="18" t="s">
        <v>84</v>
      </c>
    </row>
    <row r="322" s="13" customFormat="1">
      <c r="A322" s="13"/>
      <c r="B322" s="191"/>
      <c r="C322" s="13"/>
      <c r="D322" s="186" t="s">
        <v>129</v>
      </c>
      <c r="E322" s="192" t="s">
        <v>1</v>
      </c>
      <c r="F322" s="193" t="s">
        <v>469</v>
      </c>
      <c r="G322" s="13"/>
      <c r="H322" s="194">
        <v>275</v>
      </c>
      <c r="I322" s="195"/>
      <c r="J322" s="13"/>
      <c r="K322" s="13"/>
      <c r="L322" s="191"/>
      <c r="M322" s="196"/>
      <c r="N322" s="197"/>
      <c r="O322" s="197"/>
      <c r="P322" s="197"/>
      <c r="Q322" s="197"/>
      <c r="R322" s="197"/>
      <c r="S322" s="197"/>
      <c r="T322" s="19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2" t="s">
        <v>129</v>
      </c>
      <c r="AU322" s="192" t="s">
        <v>84</v>
      </c>
      <c r="AV322" s="13" t="s">
        <v>84</v>
      </c>
      <c r="AW322" s="13" t="s">
        <v>32</v>
      </c>
      <c r="AX322" s="13" t="s">
        <v>75</v>
      </c>
      <c r="AY322" s="192" t="s">
        <v>119</v>
      </c>
    </row>
    <row r="323" s="2" customFormat="1" ht="16.5" customHeight="1">
      <c r="A323" s="37"/>
      <c r="B323" s="171"/>
      <c r="C323" s="206" t="s">
        <v>470</v>
      </c>
      <c r="D323" s="206" t="s">
        <v>213</v>
      </c>
      <c r="E323" s="207" t="s">
        <v>471</v>
      </c>
      <c r="F323" s="208" t="s">
        <v>472</v>
      </c>
      <c r="G323" s="209" t="s">
        <v>159</v>
      </c>
      <c r="H323" s="210">
        <v>137.02500000000001</v>
      </c>
      <c r="I323" s="211"/>
      <c r="J323" s="212">
        <f>ROUND(I323*H323,2)</f>
        <v>0</v>
      </c>
      <c r="K323" s="213"/>
      <c r="L323" s="214"/>
      <c r="M323" s="215" t="s">
        <v>1</v>
      </c>
      <c r="N323" s="216" t="s">
        <v>40</v>
      </c>
      <c r="O323" s="76"/>
      <c r="P323" s="182">
        <f>O323*H323</f>
        <v>0</v>
      </c>
      <c r="Q323" s="182">
        <v>0.080000000000000002</v>
      </c>
      <c r="R323" s="182">
        <f>Q323*H323</f>
        <v>10.962000000000002</v>
      </c>
      <c r="S323" s="182">
        <v>0</v>
      </c>
      <c r="T323" s="183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4" t="s">
        <v>170</v>
      </c>
      <c r="AT323" s="184" t="s">
        <v>213</v>
      </c>
      <c r="AU323" s="184" t="s">
        <v>84</v>
      </c>
      <c r="AY323" s="18" t="s">
        <v>119</v>
      </c>
      <c r="BE323" s="185">
        <f>IF(N323="základní",J323,0)</f>
        <v>0</v>
      </c>
      <c r="BF323" s="185">
        <f>IF(N323="snížená",J323,0)</f>
        <v>0</v>
      </c>
      <c r="BG323" s="185">
        <f>IF(N323="zákl. přenesená",J323,0)</f>
        <v>0</v>
      </c>
      <c r="BH323" s="185">
        <f>IF(N323="sníž. přenesená",J323,0)</f>
        <v>0</v>
      </c>
      <c r="BI323" s="185">
        <f>IF(N323="nulová",J323,0)</f>
        <v>0</v>
      </c>
      <c r="BJ323" s="18" t="s">
        <v>80</v>
      </c>
      <c r="BK323" s="185">
        <f>ROUND(I323*H323,2)</f>
        <v>0</v>
      </c>
      <c r="BL323" s="18" t="s">
        <v>125</v>
      </c>
      <c r="BM323" s="184" t="s">
        <v>473</v>
      </c>
    </row>
    <row r="324" s="2" customFormat="1">
      <c r="A324" s="37"/>
      <c r="B324" s="38"/>
      <c r="C324" s="37"/>
      <c r="D324" s="186" t="s">
        <v>127</v>
      </c>
      <c r="E324" s="37"/>
      <c r="F324" s="187" t="s">
        <v>472</v>
      </c>
      <c r="G324" s="37"/>
      <c r="H324" s="37"/>
      <c r="I324" s="188"/>
      <c r="J324" s="37"/>
      <c r="K324" s="37"/>
      <c r="L324" s="38"/>
      <c r="M324" s="189"/>
      <c r="N324" s="190"/>
      <c r="O324" s="76"/>
      <c r="P324" s="76"/>
      <c r="Q324" s="76"/>
      <c r="R324" s="76"/>
      <c r="S324" s="76"/>
      <c r="T324" s="7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8" t="s">
        <v>127</v>
      </c>
      <c r="AU324" s="18" t="s">
        <v>84</v>
      </c>
    </row>
    <row r="325" s="13" customFormat="1">
      <c r="A325" s="13"/>
      <c r="B325" s="191"/>
      <c r="C325" s="13"/>
      <c r="D325" s="186" t="s">
        <v>129</v>
      </c>
      <c r="E325" s="192" t="s">
        <v>1</v>
      </c>
      <c r="F325" s="193" t="s">
        <v>474</v>
      </c>
      <c r="G325" s="13"/>
      <c r="H325" s="194">
        <v>137.02500000000001</v>
      </c>
      <c r="I325" s="195"/>
      <c r="J325" s="13"/>
      <c r="K325" s="13"/>
      <c r="L325" s="191"/>
      <c r="M325" s="196"/>
      <c r="N325" s="197"/>
      <c r="O325" s="197"/>
      <c r="P325" s="197"/>
      <c r="Q325" s="197"/>
      <c r="R325" s="197"/>
      <c r="S325" s="197"/>
      <c r="T325" s="19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92" t="s">
        <v>129</v>
      </c>
      <c r="AU325" s="192" t="s">
        <v>84</v>
      </c>
      <c r="AV325" s="13" t="s">
        <v>84</v>
      </c>
      <c r="AW325" s="13" t="s">
        <v>32</v>
      </c>
      <c r="AX325" s="13" t="s">
        <v>75</v>
      </c>
      <c r="AY325" s="192" t="s">
        <v>119</v>
      </c>
    </row>
    <row r="326" s="2" customFormat="1" ht="24.15" customHeight="1">
      <c r="A326" s="37"/>
      <c r="B326" s="171"/>
      <c r="C326" s="206" t="s">
        <v>475</v>
      </c>
      <c r="D326" s="206" t="s">
        <v>213</v>
      </c>
      <c r="E326" s="207" t="s">
        <v>476</v>
      </c>
      <c r="F326" s="208" t="s">
        <v>477</v>
      </c>
      <c r="G326" s="209" t="s">
        <v>159</v>
      </c>
      <c r="H326" s="210">
        <v>142.09999999999999</v>
      </c>
      <c r="I326" s="211"/>
      <c r="J326" s="212">
        <f>ROUND(I326*H326,2)</f>
        <v>0</v>
      </c>
      <c r="K326" s="213"/>
      <c r="L326" s="214"/>
      <c r="M326" s="215" t="s">
        <v>1</v>
      </c>
      <c r="N326" s="216" t="s">
        <v>40</v>
      </c>
      <c r="O326" s="76"/>
      <c r="P326" s="182">
        <f>O326*H326</f>
        <v>0</v>
      </c>
      <c r="Q326" s="182">
        <v>0.048300000000000003</v>
      </c>
      <c r="R326" s="182">
        <f>Q326*H326</f>
        <v>6.8634300000000001</v>
      </c>
      <c r="S326" s="182">
        <v>0</v>
      </c>
      <c r="T326" s="18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4" t="s">
        <v>170</v>
      </c>
      <c r="AT326" s="184" t="s">
        <v>213</v>
      </c>
      <c r="AU326" s="184" t="s">
        <v>84</v>
      </c>
      <c r="AY326" s="18" t="s">
        <v>119</v>
      </c>
      <c r="BE326" s="185">
        <f>IF(N326="základní",J326,0)</f>
        <v>0</v>
      </c>
      <c r="BF326" s="185">
        <f>IF(N326="snížená",J326,0)</f>
        <v>0</v>
      </c>
      <c r="BG326" s="185">
        <f>IF(N326="zákl. přenesená",J326,0)</f>
        <v>0</v>
      </c>
      <c r="BH326" s="185">
        <f>IF(N326="sníž. přenesená",J326,0)</f>
        <v>0</v>
      </c>
      <c r="BI326" s="185">
        <f>IF(N326="nulová",J326,0)</f>
        <v>0</v>
      </c>
      <c r="BJ326" s="18" t="s">
        <v>80</v>
      </c>
      <c r="BK326" s="185">
        <f>ROUND(I326*H326,2)</f>
        <v>0</v>
      </c>
      <c r="BL326" s="18" t="s">
        <v>125</v>
      </c>
      <c r="BM326" s="184" t="s">
        <v>478</v>
      </c>
    </row>
    <row r="327" s="2" customFormat="1">
      <c r="A327" s="37"/>
      <c r="B327" s="38"/>
      <c r="C327" s="37"/>
      <c r="D327" s="186" t="s">
        <v>127</v>
      </c>
      <c r="E327" s="37"/>
      <c r="F327" s="187" t="s">
        <v>477</v>
      </c>
      <c r="G327" s="37"/>
      <c r="H327" s="37"/>
      <c r="I327" s="188"/>
      <c r="J327" s="37"/>
      <c r="K327" s="37"/>
      <c r="L327" s="38"/>
      <c r="M327" s="189"/>
      <c r="N327" s="190"/>
      <c r="O327" s="76"/>
      <c r="P327" s="76"/>
      <c r="Q327" s="76"/>
      <c r="R327" s="76"/>
      <c r="S327" s="76"/>
      <c r="T327" s="7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8" t="s">
        <v>127</v>
      </c>
      <c r="AU327" s="18" t="s">
        <v>84</v>
      </c>
    </row>
    <row r="328" s="13" customFormat="1">
      <c r="A328" s="13"/>
      <c r="B328" s="191"/>
      <c r="C328" s="13"/>
      <c r="D328" s="186" t="s">
        <v>129</v>
      </c>
      <c r="E328" s="192" t="s">
        <v>1</v>
      </c>
      <c r="F328" s="193" t="s">
        <v>479</v>
      </c>
      <c r="G328" s="13"/>
      <c r="H328" s="194">
        <v>142.09999999999999</v>
      </c>
      <c r="I328" s="195"/>
      <c r="J328" s="13"/>
      <c r="K328" s="13"/>
      <c r="L328" s="191"/>
      <c r="M328" s="196"/>
      <c r="N328" s="197"/>
      <c r="O328" s="197"/>
      <c r="P328" s="197"/>
      <c r="Q328" s="197"/>
      <c r="R328" s="197"/>
      <c r="S328" s="197"/>
      <c r="T328" s="19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92" t="s">
        <v>129</v>
      </c>
      <c r="AU328" s="192" t="s">
        <v>84</v>
      </c>
      <c r="AV328" s="13" t="s">
        <v>84</v>
      </c>
      <c r="AW328" s="13" t="s">
        <v>32</v>
      </c>
      <c r="AX328" s="13" t="s">
        <v>75</v>
      </c>
      <c r="AY328" s="192" t="s">
        <v>119</v>
      </c>
    </row>
    <row r="329" s="2" customFormat="1" ht="24.15" customHeight="1">
      <c r="A329" s="37"/>
      <c r="B329" s="171"/>
      <c r="C329" s="172" t="s">
        <v>480</v>
      </c>
      <c r="D329" s="172" t="s">
        <v>121</v>
      </c>
      <c r="E329" s="173" t="s">
        <v>481</v>
      </c>
      <c r="F329" s="174" t="s">
        <v>482</v>
      </c>
      <c r="G329" s="175" t="s">
        <v>159</v>
      </c>
      <c r="H329" s="176">
        <v>74</v>
      </c>
      <c r="I329" s="177"/>
      <c r="J329" s="178">
        <f>ROUND(I329*H329,2)</f>
        <v>0</v>
      </c>
      <c r="K329" s="179"/>
      <c r="L329" s="38"/>
      <c r="M329" s="180" t="s">
        <v>1</v>
      </c>
      <c r="N329" s="181" t="s">
        <v>40</v>
      </c>
      <c r="O329" s="76"/>
      <c r="P329" s="182">
        <f>O329*H329</f>
        <v>0</v>
      </c>
      <c r="Q329" s="182">
        <v>0.10095</v>
      </c>
      <c r="R329" s="182">
        <f>Q329*H329</f>
        <v>7.4702999999999999</v>
      </c>
      <c r="S329" s="182">
        <v>0</v>
      </c>
      <c r="T329" s="183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84" t="s">
        <v>125</v>
      </c>
      <c r="AT329" s="184" t="s">
        <v>121</v>
      </c>
      <c r="AU329" s="184" t="s">
        <v>84</v>
      </c>
      <c r="AY329" s="18" t="s">
        <v>119</v>
      </c>
      <c r="BE329" s="185">
        <f>IF(N329="základní",J329,0)</f>
        <v>0</v>
      </c>
      <c r="BF329" s="185">
        <f>IF(N329="snížená",J329,0)</f>
        <v>0</v>
      </c>
      <c r="BG329" s="185">
        <f>IF(N329="zákl. přenesená",J329,0)</f>
        <v>0</v>
      </c>
      <c r="BH329" s="185">
        <f>IF(N329="sníž. přenesená",J329,0)</f>
        <v>0</v>
      </c>
      <c r="BI329" s="185">
        <f>IF(N329="nulová",J329,0)</f>
        <v>0</v>
      </c>
      <c r="BJ329" s="18" t="s">
        <v>80</v>
      </c>
      <c r="BK329" s="185">
        <f>ROUND(I329*H329,2)</f>
        <v>0</v>
      </c>
      <c r="BL329" s="18" t="s">
        <v>125</v>
      </c>
      <c r="BM329" s="184" t="s">
        <v>483</v>
      </c>
    </row>
    <row r="330" s="2" customFormat="1">
      <c r="A330" s="37"/>
      <c r="B330" s="38"/>
      <c r="C330" s="37"/>
      <c r="D330" s="186" t="s">
        <v>127</v>
      </c>
      <c r="E330" s="37"/>
      <c r="F330" s="187" t="s">
        <v>484</v>
      </c>
      <c r="G330" s="37"/>
      <c r="H330" s="37"/>
      <c r="I330" s="188"/>
      <c r="J330" s="37"/>
      <c r="K330" s="37"/>
      <c r="L330" s="38"/>
      <c r="M330" s="189"/>
      <c r="N330" s="190"/>
      <c r="O330" s="76"/>
      <c r="P330" s="76"/>
      <c r="Q330" s="76"/>
      <c r="R330" s="76"/>
      <c r="S330" s="76"/>
      <c r="T330" s="7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8" t="s">
        <v>127</v>
      </c>
      <c r="AU330" s="18" t="s">
        <v>84</v>
      </c>
    </row>
    <row r="331" s="13" customFormat="1">
      <c r="A331" s="13"/>
      <c r="B331" s="191"/>
      <c r="C331" s="13"/>
      <c r="D331" s="186" t="s">
        <v>129</v>
      </c>
      <c r="E331" s="192" t="s">
        <v>1</v>
      </c>
      <c r="F331" s="193" t="s">
        <v>485</v>
      </c>
      <c r="G331" s="13"/>
      <c r="H331" s="194">
        <v>74</v>
      </c>
      <c r="I331" s="195"/>
      <c r="J331" s="13"/>
      <c r="K331" s="13"/>
      <c r="L331" s="191"/>
      <c r="M331" s="196"/>
      <c r="N331" s="197"/>
      <c r="O331" s="197"/>
      <c r="P331" s="197"/>
      <c r="Q331" s="197"/>
      <c r="R331" s="197"/>
      <c r="S331" s="197"/>
      <c r="T331" s="19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92" t="s">
        <v>129</v>
      </c>
      <c r="AU331" s="192" t="s">
        <v>84</v>
      </c>
      <c r="AV331" s="13" t="s">
        <v>84</v>
      </c>
      <c r="AW331" s="13" t="s">
        <v>32</v>
      </c>
      <c r="AX331" s="13" t="s">
        <v>75</v>
      </c>
      <c r="AY331" s="192" t="s">
        <v>119</v>
      </c>
    </row>
    <row r="332" s="2" customFormat="1" ht="16.5" customHeight="1">
      <c r="A332" s="37"/>
      <c r="B332" s="171"/>
      <c r="C332" s="206" t="s">
        <v>486</v>
      </c>
      <c r="D332" s="206" t="s">
        <v>213</v>
      </c>
      <c r="E332" s="207" t="s">
        <v>487</v>
      </c>
      <c r="F332" s="208" t="s">
        <v>488</v>
      </c>
      <c r="G332" s="209" t="s">
        <v>159</v>
      </c>
      <c r="H332" s="210">
        <v>75.109999999999999</v>
      </c>
      <c r="I332" s="211"/>
      <c r="J332" s="212">
        <f>ROUND(I332*H332,2)</f>
        <v>0</v>
      </c>
      <c r="K332" s="213"/>
      <c r="L332" s="214"/>
      <c r="M332" s="215" t="s">
        <v>1</v>
      </c>
      <c r="N332" s="216" t="s">
        <v>40</v>
      </c>
      <c r="O332" s="76"/>
      <c r="P332" s="182">
        <f>O332*H332</f>
        <v>0</v>
      </c>
      <c r="Q332" s="182">
        <v>0.042999999999999997</v>
      </c>
      <c r="R332" s="182">
        <f>Q332*H332</f>
        <v>3.2297299999999995</v>
      </c>
      <c r="S332" s="182">
        <v>0</v>
      </c>
      <c r="T332" s="183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4" t="s">
        <v>170</v>
      </c>
      <c r="AT332" s="184" t="s">
        <v>213</v>
      </c>
      <c r="AU332" s="184" t="s">
        <v>84</v>
      </c>
      <c r="AY332" s="18" t="s">
        <v>119</v>
      </c>
      <c r="BE332" s="185">
        <f>IF(N332="základní",J332,0)</f>
        <v>0</v>
      </c>
      <c r="BF332" s="185">
        <f>IF(N332="snížená",J332,0)</f>
        <v>0</v>
      </c>
      <c r="BG332" s="185">
        <f>IF(N332="zákl. přenesená",J332,0)</f>
        <v>0</v>
      </c>
      <c r="BH332" s="185">
        <f>IF(N332="sníž. přenesená",J332,0)</f>
        <v>0</v>
      </c>
      <c r="BI332" s="185">
        <f>IF(N332="nulová",J332,0)</f>
        <v>0</v>
      </c>
      <c r="BJ332" s="18" t="s">
        <v>80</v>
      </c>
      <c r="BK332" s="185">
        <f>ROUND(I332*H332,2)</f>
        <v>0</v>
      </c>
      <c r="BL332" s="18" t="s">
        <v>125</v>
      </c>
      <c r="BM332" s="184" t="s">
        <v>489</v>
      </c>
    </row>
    <row r="333" s="2" customFormat="1">
      <c r="A333" s="37"/>
      <c r="B333" s="38"/>
      <c r="C333" s="37"/>
      <c r="D333" s="186" t="s">
        <v>127</v>
      </c>
      <c r="E333" s="37"/>
      <c r="F333" s="187" t="s">
        <v>488</v>
      </c>
      <c r="G333" s="37"/>
      <c r="H333" s="37"/>
      <c r="I333" s="188"/>
      <c r="J333" s="37"/>
      <c r="K333" s="37"/>
      <c r="L333" s="38"/>
      <c r="M333" s="189"/>
      <c r="N333" s="190"/>
      <c r="O333" s="76"/>
      <c r="P333" s="76"/>
      <c r="Q333" s="76"/>
      <c r="R333" s="76"/>
      <c r="S333" s="76"/>
      <c r="T333" s="7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8" t="s">
        <v>127</v>
      </c>
      <c r="AU333" s="18" t="s">
        <v>84</v>
      </c>
    </row>
    <row r="334" s="13" customFormat="1">
      <c r="A334" s="13"/>
      <c r="B334" s="191"/>
      <c r="C334" s="13"/>
      <c r="D334" s="186" t="s">
        <v>129</v>
      </c>
      <c r="E334" s="192" t="s">
        <v>1</v>
      </c>
      <c r="F334" s="193" t="s">
        <v>490</v>
      </c>
      <c r="G334" s="13"/>
      <c r="H334" s="194">
        <v>75.109999999999999</v>
      </c>
      <c r="I334" s="195"/>
      <c r="J334" s="13"/>
      <c r="K334" s="13"/>
      <c r="L334" s="191"/>
      <c r="M334" s="196"/>
      <c r="N334" s="197"/>
      <c r="O334" s="197"/>
      <c r="P334" s="197"/>
      <c r="Q334" s="197"/>
      <c r="R334" s="197"/>
      <c r="S334" s="197"/>
      <c r="T334" s="19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2" t="s">
        <v>129</v>
      </c>
      <c r="AU334" s="192" t="s">
        <v>84</v>
      </c>
      <c r="AV334" s="13" t="s">
        <v>84</v>
      </c>
      <c r="AW334" s="13" t="s">
        <v>32</v>
      </c>
      <c r="AX334" s="13" t="s">
        <v>80</v>
      </c>
      <c r="AY334" s="192" t="s">
        <v>119</v>
      </c>
    </row>
    <row r="335" s="12" customFormat="1" ht="20.88" customHeight="1">
      <c r="A335" s="12"/>
      <c r="B335" s="158"/>
      <c r="C335" s="12"/>
      <c r="D335" s="159" t="s">
        <v>74</v>
      </c>
      <c r="E335" s="169" t="s">
        <v>491</v>
      </c>
      <c r="F335" s="169" t="s">
        <v>492</v>
      </c>
      <c r="G335" s="12"/>
      <c r="H335" s="12"/>
      <c r="I335" s="161"/>
      <c r="J335" s="170">
        <f>BK335</f>
        <v>0</v>
      </c>
      <c r="K335" s="12"/>
      <c r="L335" s="158"/>
      <c r="M335" s="163"/>
      <c r="N335" s="164"/>
      <c r="O335" s="164"/>
      <c r="P335" s="165">
        <f>SUM(P336:P337)</f>
        <v>0</v>
      </c>
      <c r="Q335" s="164"/>
      <c r="R335" s="165">
        <f>SUM(R336:R337)</f>
        <v>0</v>
      </c>
      <c r="S335" s="164"/>
      <c r="T335" s="166">
        <f>SUM(T336:T337)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59" t="s">
        <v>80</v>
      </c>
      <c r="AT335" s="167" t="s">
        <v>74</v>
      </c>
      <c r="AU335" s="167" t="s">
        <v>84</v>
      </c>
      <c r="AY335" s="159" t="s">
        <v>119</v>
      </c>
      <c r="BK335" s="168">
        <f>SUM(BK336:BK337)</f>
        <v>0</v>
      </c>
    </row>
    <row r="336" s="2" customFormat="1" ht="24.15" customHeight="1">
      <c r="A336" s="37"/>
      <c r="B336" s="171"/>
      <c r="C336" s="172" t="s">
        <v>493</v>
      </c>
      <c r="D336" s="172" t="s">
        <v>121</v>
      </c>
      <c r="E336" s="173" t="s">
        <v>494</v>
      </c>
      <c r="F336" s="174" t="s">
        <v>495</v>
      </c>
      <c r="G336" s="175" t="s">
        <v>195</v>
      </c>
      <c r="H336" s="176">
        <v>222.79599999999999</v>
      </c>
      <c r="I336" s="177"/>
      <c r="J336" s="178">
        <f>ROUND(I336*H336,2)</f>
        <v>0</v>
      </c>
      <c r="K336" s="179"/>
      <c r="L336" s="38"/>
      <c r="M336" s="180" t="s">
        <v>1</v>
      </c>
      <c r="N336" s="181" t="s">
        <v>40</v>
      </c>
      <c r="O336" s="76"/>
      <c r="P336" s="182">
        <f>O336*H336</f>
        <v>0</v>
      </c>
      <c r="Q336" s="182">
        <v>0</v>
      </c>
      <c r="R336" s="182">
        <f>Q336*H336</f>
        <v>0</v>
      </c>
      <c r="S336" s="182">
        <v>0</v>
      </c>
      <c r="T336" s="183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4" t="s">
        <v>125</v>
      </c>
      <c r="AT336" s="184" t="s">
        <v>121</v>
      </c>
      <c r="AU336" s="184" t="s">
        <v>136</v>
      </c>
      <c r="AY336" s="18" t="s">
        <v>119</v>
      </c>
      <c r="BE336" s="185">
        <f>IF(N336="základní",J336,0)</f>
        <v>0</v>
      </c>
      <c r="BF336" s="185">
        <f>IF(N336="snížená",J336,0)</f>
        <v>0</v>
      </c>
      <c r="BG336" s="185">
        <f>IF(N336="zákl. přenesená",J336,0)</f>
        <v>0</v>
      </c>
      <c r="BH336" s="185">
        <f>IF(N336="sníž. přenesená",J336,0)</f>
        <v>0</v>
      </c>
      <c r="BI336" s="185">
        <f>IF(N336="nulová",J336,0)</f>
        <v>0</v>
      </c>
      <c r="BJ336" s="18" t="s">
        <v>80</v>
      </c>
      <c r="BK336" s="185">
        <f>ROUND(I336*H336,2)</f>
        <v>0</v>
      </c>
      <c r="BL336" s="18" t="s">
        <v>125</v>
      </c>
      <c r="BM336" s="184" t="s">
        <v>496</v>
      </c>
    </row>
    <row r="337" s="2" customFormat="1">
      <c r="A337" s="37"/>
      <c r="B337" s="38"/>
      <c r="C337" s="37"/>
      <c r="D337" s="186" t="s">
        <v>127</v>
      </c>
      <c r="E337" s="37"/>
      <c r="F337" s="187" t="s">
        <v>497</v>
      </c>
      <c r="G337" s="37"/>
      <c r="H337" s="37"/>
      <c r="I337" s="188"/>
      <c r="J337" s="37"/>
      <c r="K337" s="37"/>
      <c r="L337" s="38"/>
      <c r="M337" s="189"/>
      <c r="N337" s="190"/>
      <c r="O337" s="76"/>
      <c r="P337" s="76"/>
      <c r="Q337" s="76"/>
      <c r="R337" s="76"/>
      <c r="S337" s="76"/>
      <c r="T337" s="7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8" t="s">
        <v>127</v>
      </c>
      <c r="AU337" s="18" t="s">
        <v>136</v>
      </c>
    </row>
    <row r="338" s="12" customFormat="1" ht="22.8" customHeight="1">
      <c r="A338" s="12"/>
      <c r="B338" s="158"/>
      <c r="C338" s="12"/>
      <c r="D338" s="159" t="s">
        <v>74</v>
      </c>
      <c r="E338" s="169" t="s">
        <v>498</v>
      </c>
      <c r="F338" s="169" t="s">
        <v>499</v>
      </c>
      <c r="G338" s="12"/>
      <c r="H338" s="12"/>
      <c r="I338" s="161"/>
      <c r="J338" s="170">
        <f>BK338</f>
        <v>0</v>
      </c>
      <c r="K338" s="12"/>
      <c r="L338" s="158"/>
      <c r="M338" s="163"/>
      <c r="N338" s="164"/>
      <c r="O338" s="164"/>
      <c r="P338" s="165">
        <f>SUM(P339:P350)</f>
        <v>0</v>
      </c>
      <c r="Q338" s="164"/>
      <c r="R338" s="165">
        <f>SUM(R339:R350)</f>
        <v>0</v>
      </c>
      <c r="S338" s="164"/>
      <c r="T338" s="166">
        <f>SUM(T339:T350)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159" t="s">
        <v>80</v>
      </c>
      <c r="AT338" s="167" t="s">
        <v>74</v>
      </c>
      <c r="AU338" s="167" t="s">
        <v>80</v>
      </c>
      <c r="AY338" s="159" t="s">
        <v>119</v>
      </c>
      <c r="BK338" s="168">
        <f>SUM(BK339:BK350)</f>
        <v>0</v>
      </c>
    </row>
    <row r="339" s="2" customFormat="1" ht="24.15" customHeight="1">
      <c r="A339" s="37"/>
      <c r="B339" s="171"/>
      <c r="C339" s="172" t="s">
        <v>500</v>
      </c>
      <c r="D339" s="172" t="s">
        <v>121</v>
      </c>
      <c r="E339" s="173" t="s">
        <v>501</v>
      </c>
      <c r="F339" s="174" t="s">
        <v>502</v>
      </c>
      <c r="G339" s="175" t="s">
        <v>195</v>
      </c>
      <c r="H339" s="176">
        <v>438.96600000000001</v>
      </c>
      <c r="I339" s="177"/>
      <c r="J339" s="178">
        <f>ROUND(I339*H339,2)</f>
        <v>0</v>
      </c>
      <c r="K339" s="179"/>
      <c r="L339" s="38"/>
      <c r="M339" s="180" t="s">
        <v>1</v>
      </c>
      <c r="N339" s="181" t="s">
        <v>40</v>
      </c>
      <c r="O339" s="76"/>
      <c r="P339" s="182">
        <f>O339*H339</f>
        <v>0</v>
      </c>
      <c r="Q339" s="182">
        <v>0</v>
      </c>
      <c r="R339" s="182">
        <f>Q339*H339</f>
        <v>0</v>
      </c>
      <c r="S339" s="182">
        <v>0</v>
      </c>
      <c r="T339" s="183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4" t="s">
        <v>125</v>
      </c>
      <c r="AT339" s="184" t="s">
        <v>121</v>
      </c>
      <c r="AU339" s="184" t="s">
        <v>84</v>
      </c>
      <c r="AY339" s="18" t="s">
        <v>119</v>
      </c>
      <c r="BE339" s="185">
        <f>IF(N339="základní",J339,0)</f>
        <v>0</v>
      </c>
      <c r="BF339" s="185">
        <f>IF(N339="snížená",J339,0)</f>
        <v>0</v>
      </c>
      <c r="BG339" s="185">
        <f>IF(N339="zákl. přenesená",J339,0)</f>
        <v>0</v>
      </c>
      <c r="BH339" s="185">
        <f>IF(N339="sníž. přenesená",J339,0)</f>
        <v>0</v>
      </c>
      <c r="BI339" s="185">
        <f>IF(N339="nulová",J339,0)</f>
        <v>0</v>
      </c>
      <c r="BJ339" s="18" t="s">
        <v>80</v>
      </c>
      <c r="BK339" s="185">
        <f>ROUND(I339*H339,2)</f>
        <v>0</v>
      </c>
      <c r="BL339" s="18" t="s">
        <v>125</v>
      </c>
      <c r="BM339" s="184" t="s">
        <v>503</v>
      </c>
    </row>
    <row r="340" s="2" customFormat="1">
      <c r="A340" s="37"/>
      <c r="B340" s="38"/>
      <c r="C340" s="37"/>
      <c r="D340" s="186" t="s">
        <v>127</v>
      </c>
      <c r="E340" s="37"/>
      <c r="F340" s="187" t="s">
        <v>504</v>
      </c>
      <c r="G340" s="37"/>
      <c r="H340" s="37"/>
      <c r="I340" s="188"/>
      <c r="J340" s="37"/>
      <c r="K340" s="37"/>
      <c r="L340" s="38"/>
      <c r="M340" s="189"/>
      <c r="N340" s="190"/>
      <c r="O340" s="76"/>
      <c r="P340" s="76"/>
      <c r="Q340" s="76"/>
      <c r="R340" s="76"/>
      <c r="S340" s="76"/>
      <c r="T340" s="7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18" t="s">
        <v>127</v>
      </c>
      <c r="AU340" s="18" t="s">
        <v>84</v>
      </c>
    </row>
    <row r="341" s="2" customFormat="1" ht="24.15" customHeight="1">
      <c r="A341" s="37"/>
      <c r="B341" s="171"/>
      <c r="C341" s="172" t="s">
        <v>505</v>
      </c>
      <c r="D341" s="172" t="s">
        <v>121</v>
      </c>
      <c r="E341" s="173" t="s">
        <v>506</v>
      </c>
      <c r="F341" s="174" t="s">
        <v>507</v>
      </c>
      <c r="G341" s="175" t="s">
        <v>195</v>
      </c>
      <c r="H341" s="176">
        <v>3745.0439999999999</v>
      </c>
      <c r="I341" s="177"/>
      <c r="J341" s="178">
        <f>ROUND(I341*H341,2)</f>
        <v>0</v>
      </c>
      <c r="K341" s="179"/>
      <c r="L341" s="38"/>
      <c r="M341" s="180" t="s">
        <v>1</v>
      </c>
      <c r="N341" s="181" t="s">
        <v>40</v>
      </c>
      <c r="O341" s="76"/>
      <c r="P341" s="182">
        <f>O341*H341</f>
        <v>0</v>
      </c>
      <c r="Q341" s="182">
        <v>0</v>
      </c>
      <c r="R341" s="182">
        <f>Q341*H341</f>
        <v>0</v>
      </c>
      <c r="S341" s="182">
        <v>0</v>
      </c>
      <c r="T341" s="183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4" t="s">
        <v>125</v>
      </c>
      <c r="AT341" s="184" t="s">
        <v>121</v>
      </c>
      <c r="AU341" s="184" t="s">
        <v>84</v>
      </c>
      <c r="AY341" s="18" t="s">
        <v>119</v>
      </c>
      <c r="BE341" s="185">
        <f>IF(N341="základní",J341,0)</f>
        <v>0</v>
      </c>
      <c r="BF341" s="185">
        <f>IF(N341="snížená",J341,0)</f>
        <v>0</v>
      </c>
      <c r="BG341" s="185">
        <f>IF(N341="zákl. přenesená",J341,0)</f>
        <v>0</v>
      </c>
      <c r="BH341" s="185">
        <f>IF(N341="sníž. přenesená",J341,0)</f>
        <v>0</v>
      </c>
      <c r="BI341" s="185">
        <f>IF(N341="nulová",J341,0)</f>
        <v>0</v>
      </c>
      <c r="BJ341" s="18" t="s">
        <v>80</v>
      </c>
      <c r="BK341" s="185">
        <f>ROUND(I341*H341,2)</f>
        <v>0</v>
      </c>
      <c r="BL341" s="18" t="s">
        <v>125</v>
      </c>
      <c r="BM341" s="184" t="s">
        <v>508</v>
      </c>
    </row>
    <row r="342" s="2" customFormat="1">
      <c r="A342" s="37"/>
      <c r="B342" s="38"/>
      <c r="C342" s="37"/>
      <c r="D342" s="186" t="s">
        <v>127</v>
      </c>
      <c r="E342" s="37"/>
      <c r="F342" s="187" t="s">
        <v>509</v>
      </c>
      <c r="G342" s="37"/>
      <c r="H342" s="37"/>
      <c r="I342" s="188"/>
      <c r="J342" s="37"/>
      <c r="K342" s="37"/>
      <c r="L342" s="38"/>
      <c r="M342" s="189"/>
      <c r="N342" s="190"/>
      <c r="O342" s="76"/>
      <c r="P342" s="76"/>
      <c r="Q342" s="76"/>
      <c r="R342" s="76"/>
      <c r="S342" s="76"/>
      <c r="T342" s="7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8" t="s">
        <v>127</v>
      </c>
      <c r="AU342" s="18" t="s">
        <v>84</v>
      </c>
    </row>
    <row r="343" s="13" customFormat="1">
      <c r="A343" s="13"/>
      <c r="B343" s="191"/>
      <c r="C343" s="13"/>
      <c r="D343" s="186" t="s">
        <v>129</v>
      </c>
      <c r="E343" s="192" t="s">
        <v>1</v>
      </c>
      <c r="F343" s="193" t="s">
        <v>510</v>
      </c>
      <c r="G343" s="13"/>
      <c r="H343" s="194">
        <v>2788.6590000000001</v>
      </c>
      <c r="I343" s="195"/>
      <c r="J343" s="13"/>
      <c r="K343" s="13"/>
      <c r="L343" s="191"/>
      <c r="M343" s="196"/>
      <c r="N343" s="197"/>
      <c r="O343" s="197"/>
      <c r="P343" s="197"/>
      <c r="Q343" s="197"/>
      <c r="R343" s="197"/>
      <c r="S343" s="197"/>
      <c r="T343" s="19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92" t="s">
        <v>129</v>
      </c>
      <c r="AU343" s="192" t="s">
        <v>84</v>
      </c>
      <c r="AV343" s="13" t="s">
        <v>84</v>
      </c>
      <c r="AW343" s="13" t="s">
        <v>32</v>
      </c>
      <c r="AX343" s="13" t="s">
        <v>75</v>
      </c>
      <c r="AY343" s="192" t="s">
        <v>119</v>
      </c>
    </row>
    <row r="344" s="13" customFormat="1">
      <c r="A344" s="13"/>
      <c r="B344" s="191"/>
      <c r="C344" s="13"/>
      <c r="D344" s="186" t="s">
        <v>129</v>
      </c>
      <c r="E344" s="192" t="s">
        <v>1</v>
      </c>
      <c r="F344" s="193" t="s">
        <v>511</v>
      </c>
      <c r="G344" s="13"/>
      <c r="H344" s="194">
        <v>956.38499999999999</v>
      </c>
      <c r="I344" s="195"/>
      <c r="J344" s="13"/>
      <c r="K344" s="13"/>
      <c r="L344" s="191"/>
      <c r="M344" s="196"/>
      <c r="N344" s="197"/>
      <c r="O344" s="197"/>
      <c r="P344" s="197"/>
      <c r="Q344" s="197"/>
      <c r="R344" s="197"/>
      <c r="S344" s="197"/>
      <c r="T344" s="19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2" t="s">
        <v>129</v>
      </c>
      <c r="AU344" s="192" t="s">
        <v>84</v>
      </c>
      <c r="AV344" s="13" t="s">
        <v>84</v>
      </c>
      <c r="AW344" s="13" t="s">
        <v>32</v>
      </c>
      <c r="AX344" s="13" t="s">
        <v>75</v>
      </c>
      <c r="AY344" s="192" t="s">
        <v>119</v>
      </c>
    </row>
    <row r="345" s="2" customFormat="1" ht="44.25" customHeight="1">
      <c r="A345" s="37"/>
      <c r="B345" s="171"/>
      <c r="C345" s="172" t="s">
        <v>512</v>
      </c>
      <c r="D345" s="172" t="s">
        <v>121</v>
      </c>
      <c r="E345" s="173" t="s">
        <v>513</v>
      </c>
      <c r="F345" s="174" t="s">
        <v>194</v>
      </c>
      <c r="G345" s="175" t="s">
        <v>195</v>
      </c>
      <c r="H345" s="176">
        <v>309.851</v>
      </c>
      <c r="I345" s="177"/>
      <c r="J345" s="178">
        <f>ROUND(I345*H345,2)</f>
        <v>0</v>
      </c>
      <c r="K345" s="179"/>
      <c r="L345" s="38"/>
      <c r="M345" s="180" t="s">
        <v>1</v>
      </c>
      <c r="N345" s="181" t="s">
        <v>40</v>
      </c>
      <c r="O345" s="76"/>
      <c r="P345" s="182">
        <f>O345*H345</f>
        <v>0</v>
      </c>
      <c r="Q345" s="182">
        <v>0</v>
      </c>
      <c r="R345" s="182">
        <f>Q345*H345</f>
        <v>0</v>
      </c>
      <c r="S345" s="182">
        <v>0</v>
      </c>
      <c r="T345" s="183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4" t="s">
        <v>125</v>
      </c>
      <c r="AT345" s="184" t="s">
        <v>121</v>
      </c>
      <c r="AU345" s="184" t="s">
        <v>84</v>
      </c>
      <c r="AY345" s="18" t="s">
        <v>119</v>
      </c>
      <c r="BE345" s="185">
        <f>IF(N345="základní",J345,0)</f>
        <v>0</v>
      </c>
      <c r="BF345" s="185">
        <f>IF(N345="snížená",J345,0)</f>
        <v>0</v>
      </c>
      <c r="BG345" s="185">
        <f>IF(N345="zákl. přenesená",J345,0)</f>
        <v>0</v>
      </c>
      <c r="BH345" s="185">
        <f>IF(N345="sníž. přenesená",J345,0)</f>
        <v>0</v>
      </c>
      <c r="BI345" s="185">
        <f>IF(N345="nulová",J345,0)</f>
        <v>0</v>
      </c>
      <c r="BJ345" s="18" t="s">
        <v>80</v>
      </c>
      <c r="BK345" s="185">
        <f>ROUND(I345*H345,2)</f>
        <v>0</v>
      </c>
      <c r="BL345" s="18" t="s">
        <v>125</v>
      </c>
      <c r="BM345" s="184" t="s">
        <v>514</v>
      </c>
    </row>
    <row r="346" s="2" customFormat="1">
      <c r="A346" s="37"/>
      <c r="B346" s="38"/>
      <c r="C346" s="37"/>
      <c r="D346" s="186" t="s">
        <v>127</v>
      </c>
      <c r="E346" s="37"/>
      <c r="F346" s="187" t="s">
        <v>197</v>
      </c>
      <c r="G346" s="37"/>
      <c r="H346" s="37"/>
      <c r="I346" s="188"/>
      <c r="J346" s="37"/>
      <c r="K346" s="37"/>
      <c r="L346" s="38"/>
      <c r="M346" s="189"/>
      <c r="N346" s="190"/>
      <c r="O346" s="76"/>
      <c r="P346" s="76"/>
      <c r="Q346" s="76"/>
      <c r="R346" s="76"/>
      <c r="S346" s="76"/>
      <c r="T346" s="7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18" t="s">
        <v>127</v>
      </c>
      <c r="AU346" s="18" t="s">
        <v>84</v>
      </c>
    </row>
    <row r="347" s="13" customFormat="1">
      <c r="A347" s="13"/>
      <c r="B347" s="191"/>
      <c r="C347" s="13"/>
      <c r="D347" s="186" t="s">
        <v>129</v>
      </c>
      <c r="E347" s="192" t="s">
        <v>1</v>
      </c>
      <c r="F347" s="193" t="s">
        <v>515</v>
      </c>
      <c r="G347" s="13"/>
      <c r="H347" s="194">
        <v>309.851</v>
      </c>
      <c r="I347" s="195"/>
      <c r="J347" s="13"/>
      <c r="K347" s="13"/>
      <c r="L347" s="191"/>
      <c r="M347" s="196"/>
      <c r="N347" s="197"/>
      <c r="O347" s="197"/>
      <c r="P347" s="197"/>
      <c r="Q347" s="197"/>
      <c r="R347" s="197"/>
      <c r="S347" s="197"/>
      <c r="T347" s="19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2" t="s">
        <v>129</v>
      </c>
      <c r="AU347" s="192" t="s">
        <v>84</v>
      </c>
      <c r="AV347" s="13" t="s">
        <v>84</v>
      </c>
      <c r="AW347" s="13" t="s">
        <v>32</v>
      </c>
      <c r="AX347" s="13" t="s">
        <v>75</v>
      </c>
      <c r="AY347" s="192" t="s">
        <v>119</v>
      </c>
    </row>
    <row r="348" s="2" customFormat="1" ht="44.25" customHeight="1">
      <c r="A348" s="37"/>
      <c r="B348" s="171"/>
      <c r="C348" s="172" t="s">
        <v>516</v>
      </c>
      <c r="D348" s="172" t="s">
        <v>121</v>
      </c>
      <c r="E348" s="173" t="s">
        <v>517</v>
      </c>
      <c r="F348" s="174" t="s">
        <v>518</v>
      </c>
      <c r="G348" s="175" t="s">
        <v>195</v>
      </c>
      <c r="H348" s="176">
        <v>106.26000000000001</v>
      </c>
      <c r="I348" s="177"/>
      <c r="J348" s="178">
        <f>ROUND(I348*H348,2)</f>
        <v>0</v>
      </c>
      <c r="K348" s="179"/>
      <c r="L348" s="38"/>
      <c r="M348" s="180" t="s">
        <v>1</v>
      </c>
      <c r="N348" s="181" t="s">
        <v>40</v>
      </c>
      <c r="O348" s="76"/>
      <c r="P348" s="182">
        <f>O348*H348</f>
        <v>0</v>
      </c>
      <c r="Q348" s="182">
        <v>0</v>
      </c>
      <c r="R348" s="182">
        <f>Q348*H348</f>
        <v>0</v>
      </c>
      <c r="S348" s="182">
        <v>0</v>
      </c>
      <c r="T348" s="183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4" t="s">
        <v>125</v>
      </c>
      <c r="AT348" s="184" t="s">
        <v>121</v>
      </c>
      <c r="AU348" s="184" t="s">
        <v>84</v>
      </c>
      <c r="AY348" s="18" t="s">
        <v>119</v>
      </c>
      <c r="BE348" s="185">
        <f>IF(N348="základní",J348,0)</f>
        <v>0</v>
      </c>
      <c r="BF348" s="185">
        <f>IF(N348="snížená",J348,0)</f>
        <v>0</v>
      </c>
      <c r="BG348" s="185">
        <f>IF(N348="zákl. přenesená",J348,0)</f>
        <v>0</v>
      </c>
      <c r="BH348" s="185">
        <f>IF(N348="sníž. přenesená",J348,0)</f>
        <v>0</v>
      </c>
      <c r="BI348" s="185">
        <f>IF(N348="nulová",J348,0)</f>
        <v>0</v>
      </c>
      <c r="BJ348" s="18" t="s">
        <v>80</v>
      </c>
      <c r="BK348" s="185">
        <f>ROUND(I348*H348,2)</f>
        <v>0</v>
      </c>
      <c r="BL348" s="18" t="s">
        <v>125</v>
      </c>
      <c r="BM348" s="184" t="s">
        <v>519</v>
      </c>
    </row>
    <row r="349" s="2" customFormat="1">
      <c r="A349" s="37"/>
      <c r="B349" s="38"/>
      <c r="C349" s="37"/>
      <c r="D349" s="186" t="s">
        <v>127</v>
      </c>
      <c r="E349" s="37"/>
      <c r="F349" s="187" t="s">
        <v>520</v>
      </c>
      <c r="G349" s="37"/>
      <c r="H349" s="37"/>
      <c r="I349" s="188"/>
      <c r="J349" s="37"/>
      <c r="K349" s="37"/>
      <c r="L349" s="38"/>
      <c r="M349" s="189"/>
      <c r="N349" s="190"/>
      <c r="O349" s="76"/>
      <c r="P349" s="76"/>
      <c r="Q349" s="76"/>
      <c r="R349" s="76"/>
      <c r="S349" s="76"/>
      <c r="T349" s="7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8" t="s">
        <v>127</v>
      </c>
      <c r="AU349" s="18" t="s">
        <v>84</v>
      </c>
    </row>
    <row r="350" s="13" customFormat="1">
      <c r="A350" s="13"/>
      <c r="B350" s="191"/>
      <c r="C350" s="13"/>
      <c r="D350" s="186" t="s">
        <v>129</v>
      </c>
      <c r="E350" s="192" t="s">
        <v>1</v>
      </c>
      <c r="F350" s="193" t="s">
        <v>521</v>
      </c>
      <c r="G350" s="13"/>
      <c r="H350" s="194">
        <v>106.26000000000001</v>
      </c>
      <c r="I350" s="195"/>
      <c r="J350" s="13"/>
      <c r="K350" s="13"/>
      <c r="L350" s="191"/>
      <c r="M350" s="225"/>
      <c r="N350" s="226"/>
      <c r="O350" s="226"/>
      <c r="P350" s="226"/>
      <c r="Q350" s="226"/>
      <c r="R350" s="226"/>
      <c r="S350" s="226"/>
      <c r="T350" s="22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2" t="s">
        <v>129</v>
      </c>
      <c r="AU350" s="192" t="s">
        <v>84</v>
      </c>
      <c r="AV350" s="13" t="s">
        <v>84</v>
      </c>
      <c r="AW350" s="13" t="s">
        <v>32</v>
      </c>
      <c r="AX350" s="13" t="s">
        <v>75</v>
      </c>
      <c r="AY350" s="192" t="s">
        <v>119</v>
      </c>
    </row>
    <row r="351" s="2" customFormat="1" ht="6.96" customHeight="1">
      <c r="A351" s="37"/>
      <c r="B351" s="59"/>
      <c r="C351" s="60"/>
      <c r="D351" s="60"/>
      <c r="E351" s="60"/>
      <c r="F351" s="60"/>
      <c r="G351" s="60"/>
      <c r="H351" s="60"/>
      <c r="I351" s="60"/>
      <c r="J351" s="60"/>
      <c r="K351" s="60"/>
      <c r="L351" s="38"/>
      <c r="M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</row>
  </sheetData>
  <autoFilter ref="C124:K35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="1" customFormat="1" ht="24.96" customHeight="1">
      <c r="B4" s="21"/>
      <c r="D4" s="22" t="s">
        <v>87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Dobříš Truhlářská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88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522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9. 5. 2025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27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27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35</v>
      </c>
      <c r="E30" s="37"/>
      <c r="F30" s="37"/>
      <c r="G30" s="37"/>
      <c r="H30" s="37"/>
      <c r="I30" s="37"/>
      <c r="J30" s="95">
        <f>ROUND(J124,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39</v>
      </c>
      <c r="E33" s="31" t="s">
        <v>40</v>
      </c>
      <c r="F33" s="126">
        <f>ROUND((SUM(BE124:BE158)),  2)</f>
        <v>0</v>
      </c>
      <c r="G33" s="37"/>
      <c r="H33" s="37"/>
      <c r="I33" s="127">
        <v>0.20999999999999999</v>
      </c>
      <c r="J33" s="126">
        <f>ROUND(((SUM(BE124:BE158))*I33),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41</v>
      </c>
      <c r="F34" s="126">
        <f>ROUND((SUM(BF124:BF158)),  2)</f>
        <v>0</v>
      </c>
      <c r="G34" s="37"/>
      <c r="H34" s="37"/>
      <c r="I34" s="127">
        <v>0.12</v>
      </c>
      <c r="J34" s="126">
        <f>ROUND(((SUM(BF124:BF158))*I34),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26">
        <f>ROUND((SUM(BG124:BG158)),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26">
        <f>ROUND((SUM(BH124:BH158)),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26">
        <f>ROUND((SUM(BI124:BI158)),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45</v>
      </c>
      <c r="E39" s="80"/>
      <c r="F39" s="80"/>
      <c r="G39" s="130" t="s">
        <v>46</v>
      </c>
      <c r="H39" s="131" t="s">
        <v>47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48</v>
      </c>
      <c r="E50" s="56"/>
      <c r="F50" s="56"/>
      <c r="G50" s="55" t="s">
        <v>49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50</v>
      </c>
      <c r="E61" s="40"/>
      <c r="F61" s="134" t="s">
        <v>51</v>
      </c>
      <c r="G61" s="57" t="s">
        <v>50</v>
      </c>
      <c r="H61" s="40"/>
      <c r="I61" s="40"/>
      <c r="J61" s="135" t="s">
        <v>51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52</v>
      </c>
      <c r="E65" s="58"/>
      <c r="F65" s="58"/>
      <c r="G65" s="55" t="s">
        <v>53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50</v>
      </c>
      <c r="E76" s="40"/>
      <c r="F76" s="134" t="s">
        <v>51</v>
      </c>
      <c r="G76" s="57" t="s">
        <v>50</v>
      </c>
      <c r="H76" s="40"/>
      <c r="I76" s="40"/>
      <c r="J76" s="135" t="s">
        <v>51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Dobříš Truhlářská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88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2 - VRN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>Dobříš</v>
      </c>
      <c r="G89" s="37"/>
      <c r="H89" s="37"/>
      <c r="I89" s="31" t="s">
        <v>22</v>
      </c>
      <c r="J89" s="68" t="str">
        <f>IF(J12="","",J12)</f>
        <v>9. 5. 2025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30</v>
      </c>
      <c r="J91" s="35" t="str">
        <f>E21</f>
        <v>ing. Jan Dudík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91</v>
      </c>
      <c r="D94" s="128"/>
      <c r="E94" s="128"/>
      <c r="F94" s="128"/>
      <c r="G94" s="128"/>
      <c r="H94" s="128"/>
      <c r="I94" s="128"/>
      <c r="J94" s="137" t="s">
        <v>92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93</v>
      </c>
      <c r="D96" s="37"/>
      <c r="E96" s="37"/>
      <c r="F96" s="37"/>
      <c r="G96" s="37"/>
      <c r="H96" s="37"/>
      <c r="I96" s="37"/>
      <c r="J96" s="95">
        <f>J124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94</v>
      </c>
    </row>
    <row r="97" hidden="1" s="9" customFormat="1" ht="24.96" customHeight="1">
      <c r="A97" s="9"/>
      <c r="B97" s="139"/>
      <c r="C97" s="9"/>
      <c r="D97" s="140" t="s">
        <v>95</v>
      </c>
      <c r="E97" s="141"/>
      <c r="F97" s="141"/>
      <c r="G97" s="141"/>
      <c r="H97" s="141"/>
      <c r="I97" s="141"/>
      <c r="J97" s="142">
        <f>J125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3"/>
      <c r="C98" s="10"/>
      <c r="D98" s="144" t="s">
        <v>101</v>
      </c>
      <c r="E98" s="145"/>
      <c r="F98" s="145"/>
      <c r="G98" s="145"/>
      <c r="H98" s="145"/>
      <c r="I98" s="145"/>
      <c r="J98" s="146">
        <f>J126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39"/>
      <c r="C99" s="9"/>
      <c r="D99" s="140" t="s">
        <v>523</v>
      </c>
      <c r="E99" s="141"/>
      <c r="F99" s="141"/>
      <c r="G99" s="141"/>
      <c r="H99" s="141"/>
      <c r="I99" s="141"/>
      <c r="J99" s="142">
        <f>J129</f>
        <v>0</v>
      </c>
      <c r="K99" s="9"/>
      <c r="L99" s="13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39"/>
      <c r="C100" s="9"/>
      <c r="D100" s="140" t="s">
        <v>524</v>
      </c>
      <c r="E100" s="141"/>
      <c r="F100" s="141"/>
      <c r="G100" s="141"/>
      <c r="H100" s="141"/>
      <c r="I100" s="141"/>
      <c r="J100" s="142">
        <f>J132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43"/>
      <c r="C101" s="10"/>
      <c r="D101" s="144" t="s">
        <v>525</v>
      </c>
      <c r="E101" s="145"/>
      <c r="F101" s="145"/>
      <c r="G101" s="145"/>
      <c r="H101" s="145"/>
      <c r="I101" s="145"/>
      <c r="J101" s="146">
        <f>J137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3"/>
      <c r="C102" s="10"/>
      <c r="D102" s="144" t="s">
        <v>526</v>
      </c>
      <c r="E102" s="145"/>
      <c r="F102" s="145"/>
      <c r="G102" s="145"/>
      <c r="H102" s="145"/>
      <c r="I102" s="145"/>
      <c r="J102" s="146">
        <f>J146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3"/>
      <c r="C103" s="10"/>
      <c r="D103" s="144" t="s">
        <v>527</v>
      </c>
      <c r="E103" s="145"/>
      <c r="F103" s="145"/>
      <c r="G103" s="145"/>
      <c r="H103" s="145"/>
      <c r="I103" s="145"/>
      <c r="J103" s="146">
        <f>J151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3"/>
      <c r="C104" s="10"/>
      <c r="D104" s="144" t="s">
        <v>528</v>
      </c>
      <c r="E104" s="145"/>
      <c r="F104" s="145"/>
      <c r="G104" s="145"/>
      <c r="H104" s="145"/>
      <c r="I104" s="145"/>
      <c r="J104" s="146">
        <f>J154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104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0" t="str">
        <f>E7</f>
        <v>Dobříš Truhlářská</v>
      </c>
      <c r="F114" s="31"/>
      <c r="G114" s="31"/>
      <c r="H114" s="31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88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E9</f>
        <v>2 - VRN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F12</f>
        <v>Dobříš</v>
      </c>
      <c r="G118" s="37"/>
      <c r="H118" s="37"/>
      <c r="I118" s="31" t="s">
        <v>22</v>
      </c>
      <c r="J118" s="68" t="str">
        <f>IF(J12="","",J12)</f>
        <v>9. 5. 2025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7"/>
      <c r="E120" s="37"/>
      <c r="F120" s="26" t="str">
        <f>E15</f>
        <v xml:space="preserve"> </v>
      </c>
      <c r="G120" s="37"/>
      <c r="H120" s="37"/>
      <c r="I120" s="31" t="s">
        <v>30</v>
      </c>
      <c r="J120" s="35" t="str">
        <f>E21</f>
        <v>ing. Jan Dudík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IF(E18="","",E18)</f>
        <v>Vyplň údaj</v>
      </c>
      <c r="G121" s="37"/>
      <c r="H121" s="37"/>
      <c r="I121" s="31" t="s">
        <v>33</v>
      </c>
      <c r="J121" s="35" t="str">
        <f>E24</f>
        <v xml:space="preserve"> 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47"/>
      <c r="B123" s="148"/>
      <c r="C123" s="149" t="s">
        <v>105</v>
      </c>
      <c r="D123" s="150" t="s">
        <v>60</v>
      </c>
      <c r="E123" s="150" t="s">
        <v>56</v>
      </c>
      <c r="F123" s="150" t="s">
        <v>57</v>
      </c>
      <c r="G123" s="150" t="s">
        <v>106</v>
      </c>
      <c r="H123" s="150" t="s">
        <v>107</v>
      </c>
      <c r="I123" s="150" t="s">
        <v>108</v>
      </c>
      <c r="J123" s="151" t="s">
        <v>92</v>
      </c>
      <c r="K123" s="152" t="s">
        <v>109</v>
      </c>
      <c r="L123" s="153"/>
      <c r="M123" s="85" t="s">
        <v>1</v>
      </c>
      <c r="N123" s="86" t="s">
        <v>39</v>
      </c>
      <c r="O123" s="86" t="s">
        <v>110</v>
      </c>
      <c r="P123" s="86" t="s">
        <v>111</v>
      </c>
      <c r="Q123" s="86" t="s">
        <v>112</v>
      </c>
      <c r="R123" s="86" t="s">
        <v>113</v>
      </c>
      <c r="S123" s="86" t="s">
        <v>114</v>
      </c>
      <c r="T123" s="87" t="s">
        <v>115</v>
      </c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</row>
    <row r="124" s="2" customFormat="1" ht="22.8" customHeight="1">
      <c r="A124" s="37"/>
      <c r="B124" s="38"/>
      <c r="C124" s="92" t="s">
        <v>116</v>
      </c>
      <c r="D124" s="37"/>
      <c r="E124" s="37"/>
      <c r="F124" s="37"/>
      <c r="G124" s="37"/>
      <c r="H124" s="37"/>
      <c r="I124" s="37"/>
      <c r="J124" s="154">
        <f>BK124</f>
        <v>0</v>
      </c>
      <c r="K124" s="37"/>
      <c r="L124" s="38"/>
      <c r="M124" s="88"/>
      <c r="N124" s="72"/>
      <c r="O124" s="89"/>
      <c r="P124" s="155">
        <f>P125+P129+P132</f>
        <v>0</v>
      </c>
      <c r="Q124" s="89"/>
      <c r="R124" s="155">
        <f>R125+R129+R132</f>
        <v>0</v>
      </c>
      <c r="S124" s="89"/>
      <c r="T124" s="156">
        <f>T125+T129+T132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74</v>
      </c>
      <c r="AU124" s="18" t="s">
        <v>94</v>
      </c>
      <c r="BK124" s="157">
        <f>BK125+BK129+BK132</f>
        <v>0</v>
      </c>
    </row>
    <row r="125" s="12" customFormat="1" ht="25.92" customHeight="1">
      <c r="A125" s="12"/>
      <c r="B125" s="158"/>
      <c r="C125" s="12"/>
      <c r="D125" s="159" t="s">
        <v>74</v>
      </c>
      <c r="E125" s="160" t="s">
        <v>117</v>
      </c>
      <c r="F125" s="160" t="s">
        <v>118</v>
      </c>
      <c r="G125" s="12"/>
      <c r="H125" s="12"/>
      <c r="I125" s="161"/>
      <c r="J125" s="162">
        <f>BK125</f>
        <v>0</v>
      </c>
      <c r="K125" s="12"/>
      <c r="L125" s="158"/>
      <c r="M125" s="163"/>
      <c r="N125" s="164"/>
      <c r="O125" s="164"/>
      <c r="P125" s="165">
        <f>P126</f>
        <v>0</v>
      </c>
      <c r="Q125" s="164"/>
      <c r="R125" s="165">
        <f>R126</f>
        <v>0</v>
      </c>
      <c r="S125" s="164"/>
      <c r="T125" s="166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9" t="s">
        <v>80</v>
      </c>
      <c r="AT125" s="167" t="s">
        <v>74</v>
      </c>
      <c r="AU125" s="167" t="s">
        <v>75</v>
      </c>
      <c r="AY125" s="159" t="s">
        <v>119</v>
      </c>
      <c r="BK125" s="168">
        <f>BK126</f>
        <v>0</v>
      </c>
    </row>
    <row r="126" s="12" customFormat="1" ht="22.8" customHeight="1">
      <c r="A126" s="12"/>
      <c r="B126" s="158"/>
      <c r="C126" s="12"/>
      <c r="D126" s="159" t="s">
        <v>74</v>
      </c>
      <c r="E126" s="169" t="s">
        <v>177</v>
      </c>
      <c r="F126" s="169" t="s">
        <v>437</v>
      </c>
      <c r="G126" s="12"/>
      <c r="H126" s="12"/>
      <c r="I126" s="161"/>
      <c r="J126" s="170">
        <f>BK126</f>
        <v>0</v>
      </c>
      <c r="K126" s="12"/>
      <c r="L126" s="158"/>
      <c r="M126" s="163"/>
      <c r="N126" s="164"/>
      <c r="O126" s="164"/>
      <c r="P126" s="165">
        <f>SUM(P127:P128)</f>
        <v>0</v>
      </c>
      <c r="Q126" s="164"/>
      <c r="R126" s="165">
        <f>SUM(R127:R128)</f>
        <v>0</v>
      </c>
      <c r="S126" s="164"/>
      <c r="T126" s="166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80</v>
      </c>
      <c r="AT126" s="167" t="s">
        <v>74</v>
      </c>
      <c r="AU126" s="167" t="s">
        <v>80</v>
      </c>
      <c r="AY126" s="159" t="s">
        <v>119</v>
      </c>
      <c r="BK126" s="168">
        <f>SUM(BK127:BK128)</f>
        <v>0</v>
      </c>
    </row>
    <row r="127" s="2" customFormat="1" ht="24.15" customHeight="1">
      <c r="A127" s="37"/>
      <c r="B127" s="171"/>
      <c r="C127" s="172" t="s">
        <v>80</v>
      </c>
      <c r="D127" s="172" t="s">
        <v>121</v>
      </c>
      <c r="E127" s="173" t="s">
        <v>529</v>
      </c>
      <c r="F127" s="174" t="s">
        <v>530</v>
      </c>
      <c r="G127" s="175" t="s">
        <v>531</v>
      </c>
      <c r="H127" s="176">
        <v>1</v>
      </c>
      <c r="I127" s="177"/>
      <c r="J127" s="178">
        <f>ROUND(I127*H127,2)</f>
        <v>0</v>
      </c>
      <c r="K127" s="179"/>
      <c r="L127" s="38"/>
      <c r="M127" s="180" t="s">
        <v>1</v>
      </c>
      <c r="N127" s="181" t="s">
        <v>40</v>
      </c>
      <c r="O127" s="76"/>
      <c r="P127" s="182">
        <f>O127*H127</f>
        <v>0</v>
      </c>
      <c r="Q127" s="182">
        <v>0</v>
      </c>
      <c r="R127" s="182">
        <f>Q127*H127</f>
        <v>0</v>
      </c>
      <c r="S127" s="182">
        <v>0</v>
      </c>
      <c r="T127" s="18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125</v>
      </c>
      <c r="AT127" s="184" t="s">
        <v>121</v>
      </c>
      <c r="AU127" s="184" t="s">
        <v>84</v>
      </c>
      <c r="AY127" s="18" t="s">
        <v>119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80</v>
      </c>
      <c r="BK127" s="185">
        <f>ROUND(I127*H127,2)</f>
        <v>0</v>
      </c>
      <c r="BL127" s="18" t="s">
        <v>125</v>
      </c>
      <c r="BM127" s="184" t="s">
        <v>532</v>
      </c>
    </row>
    <row r="128" s="2" customFormat="1">
      <c r="A128" s="37"/>
      <c r="B128" s="38"/>
      <c r="C128" s="37"/>
      <c r="D128" s="186" t="s">
        <v>127</v>
      </c>
      <c r="E128" s="37"/>
      <c r="F128" s="187" t="s">
        <v>530</v>
      </c>
      <c r="G128" s="37"/>
      <c r="H128" s="37"/>
      <c r="I128" s="188"/>
      <c r="J128" s="37"/>
      <c r="K128" s="37"/>
      <c r="L128" s="38"/>
      <c r="M128" s="189"/>
      <c r="N128" s="190"/>
      <c r="O128" s="76"/>
      <c r="P128" s="76"/>
      <c r="Q128" s="76"/>
      <c r="R128" s="76"/>
      <c r="S128" s="76"/>
      <c r="T128" s="7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127</v>
      </c>
      <c r="AU128" s="18" t="s">
        <v>84</v>
      </c>
    </row>
    <row r="129" s="12" customFormat="1" ht="25.92" customHeight="1">
      <c r="A129" s="12"/>
      <c r="B129" s="158"/>
      <c r="C129" s="12"/>
      <c r="D129" s="159" t="s">
        <v>74</v>
      </c>
      <c r="E129" s="160" t="s">
        <v>533</v>
      </c>
      <c r="F129" s="160" t="s">
        <v>534</v>
      </c>
      <c r="G129" s="12"/>
      <c r="H129" s="12"/>
      <c r="I129" s="161"/>
      <c r="J129" s="162">
        <f>BK129</f>
        <v>0</v>
      </c>
      <c r="K129" s="12"/>
      <c r="L129" s="158"/>
      <c r="M129" s="163"/>
      <c r="N129" s="164"/>
      <c r="O129" s="164"/>
      <c r="P129" s="165">
        <f>SUM(P130:P131)</f>
        <v>0</v>
      </c>
      <c r="Q129" s="164"/>
      <c r="R129" s="165">
        <f>SUM(R130:R131)</f>
        <v>0</v>
      </c>
      <c r="S129" s="164"/>
      <c r="T129" s="166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9" t="s">
        <v>125</v>
      </c>
      <c r="AT129" s="167" t="s">
        <v>74</v>
      </c>
      <c r="AU129" s="167" t="s">
        <v>75</v>
      </c>
      <c r="AY129" s="159" t="s">
        <v>119</v>
      </c>
      <c r="BK129" s="168">
        <f>SUM(BK130:BK131)</f>
        <v>0</v>
      </c>
    </row>
    <row r="130" s="2" customFormat="1" ht="21.75" customHeight="1">
      <c r="A130" s="37"/>
      <c r="B130" s="171"/>
      <c r="C130" s="172" t="s">
        <v>84</v>
      </c>
      <c r="D130" s="172" t="s">
        <v>121</v>
      </c>
      <c r="E130" s="173" t="s">
        <v>535</v>
      </c>
      <c r="F130" s="174" t="s">
        <v>536</v>
      </c>
      <c r="G130" s="175" t="s">
        <v>531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40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125</v>
      </c>
      <c r="AT130" s="184" t="s">
        <v>121</v>
      </c>
      <c r="AU130" s="184" t="s">
        <v>80</v>
      </c>
      <c r="AY130" s="18" t="s">
        <v>119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125</v>
      </c>
      <c r="BM130" s="184" t="s">
        <v>537</v>
      </c>
    </row>
    <row r="131" s="2" customFormat="1">
      <c r="A131" s="37"/>
      <c r="B131" s="38"/>
      <c r="C131" s="37"/>
      <c r="D131" s="186" t="s">
        <v>127</v>
      </c>
      <c r="E131" s="37"/>
      <c r="F131" s="187" t="s">
        <v>536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127</v>
      </c>
      <c r="AU131" s="18" t="s">
        <v>80</v>
      </c>
    </row>
    <row r="132" s="12" customFormat="1" ht="25.92" customHeight="1">
      <c r="A132" s="12"/>
      <c r="B132" s="158"/>
      <c r="C132" s="12"/>
      <c r="D132" s="159" t="s">
        <v>74</v>
      </c>
      <c r="E132" s="160" t="s">
        <v>85</v>
      </c>
      <c r="F132" s="160" t="s">
        <v>538</v>
      </c>
      <c r="G132" s="12"/>
      <c r="H132" s="12"/>
      <c r="I132" s="161"/>
      <c r="J132" s="162">
        <f>BK132</f>
        <v>0</v>
      </c>
      <c r="K132" s="12"/>
      <c r="L132" s="158"/>
      <c r="M132" s="163"/>
      <c r="N132" s="164"/>
      <c r="O132" s="164"/>
      <c r="P132" s="165">
        <f>P133+SUM(P134:P137)+P146+P151+P154</f>
        <v>0</v>
      </c>
      <c r="Q132" s="164"/>
      <c r="R132" s="165">
        <f>R133+SUM(R134:R137)+R146+R151+R154</f>
        <v>0</v>
      </c>
      <c r="S132" s="164"/>
      <c r="T132" s="166">
        <f>T133+SUM(T134:T137)+T146+T151+T154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151</v>
      </c>
      <c r="AT132" s="167" t="s">
        <v>74</v>
      </c>
      <c r="AU132" s="167" t="s">
        <v>75</v>
      </c>
      <c r="AY132" s="159" t="s">
        <v>119</v>
      </c>
      <c r="BK132" s="168">
        <f>BK133+SUM(BK134:BK137)+BK146+BK151+BK154</f>
        <v>0</v>
      </c>
    </row>
    <row r="133" s="2" customFormat="1" ht="16.5" customHeight="1">
      <c r="A133" s="37"/>
      <c r="B133" s="171"/>
      <c r="C133" s="172" t="s">
        <v>136</v>
      </c>
      <c r="D133" s="172" t="s">
        <v>121</v>
      </c>
      <c r="E133" s="173" t="s">
        <v>539</v>
      </c>
      <c r="F133" s="174" t="s">
        <v>540</v>
      </c>
      <c r="G133" s="175" t="s">
        <v>541</v>
      </c>
      <c r="H133" s="176">
        <v>1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40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542</v>
      </c>
      <c r="AT133" s="184" t="s">
        <v>121</v>
      </c>
      <c r="AU133" s="184" t="s">
        <v>80</v>
      </c>
      <c r="AY133" s="18" t="s">
        <v>119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80</v>
      </c>
      <c r="BK133" s="185">
        <f>ROUND(I133*H133,2)</f>
        <v>0</v>
      </c>
      <c r="BL133" s="18" t="s">
        <v>542</v>
      </c>
      <c r="BM133" s="184" t="s">
        <v>543</v>
      </c>
    </row>
    <row r="134" s="2" customFormat="1">
      <c r="A134" s="37"/>
      <c r="B134" s="38"/>
      <c r="C134" s="37"/>
      <c r="D134" s="186" t="s">
        <v>127</v>
      </c>
      <c r="E134" s="37"/>
      <c r="F134" s="187" t="s">
        <v>540</v>
      </c>
      <c r="G134" s="37"/>
      <c r="H134" s="37"/>
      <c r="I134" s="188"/>
      <c r="J134" s="37"/>
      <c r="K134" s="37"/>
      <c r="L134" s="38"/>
      <c r="M134" s="189"/>
      <c r="N134" s="190"/>
      <c r="O134" s="76"/>
      <c r="P134" s="76"/>
      <c r="Q134" s="76"/>
      <c r="R134" s="76"/>
      <c r="S134" s="76"/>
      <c r="T134" s="7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127</v>
      </c>
      <c r="AU134" s="18" t="s">
        <v>80</v>
      </c>
    </row>
    <row r="135" s="2" customFormat="1" ht="16.5" customHeight="1">
      <c r="A135" s="37"/>
      <c r="B135" s="171"/>
      <c r="C135" s="172" t="s">
        <v>125</v>
      </c>
      <c r="D135" s="172" t="s">
        <v>121</v>
      </c>
      <c r="E135" s="173" t="s">
        <v>544</v>
      </c>
      <c r="F135" s="174" t="s">
        <v>545</v>
      </c>
      <c r="G135" s="175" t="s">
        <v>546</v>
      </c>
      <c r="H135" s="176">
        <v>1</v>
      </c>
      <c r="I135" s="177"/>
      <c r="J135" s="178">
        <f>ROUND(I135*H135,2)</f>
        <v>0</v>
      </c>
      <c r="K135" s="179"/>
      <c r="L135" s="38"/>
      <c r="M135" s="180" t="s">
        <v>1</v>
      </c>
      <c r="N135" s="181" t="s">
        <v>40</v>
      </c>
      <c r="O135" s="76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542</v>
      </c>
      <c r="AT135" s="184" t="s">
        <v>121</v>
      </c>
      <c r="AU135" s="184" t="s">
        <v>80</v>
      </c>
      <c r="AY135" s="18" t="s">
        <v>119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80</v>
      </c>
      <c r="BK135" s="185">
        <f>ROUND(I135*H135,2)</f>
        <v>0</v>
      </c>
      <c r="BL135" s="18" t="s">
        <v>542</v>
      </c>
      <c r="BM135" s="184" t="s">
        <v>547</v>
      </c>
    </row>
    <row r="136" s="2" customFormat="1">
      <c r="A136" s="37"/>
      <c r="B136" s="38"/>
      <c r="C136" s="37"/>
      <c r="D136" s="186" t="s">
        <v>127</v>
      </c>
      <c r="E136" s="37"/>
      <c r="F136" s="187" t="s">
        <v>545</v>
      </c>
      <c r="G136" s="37"/>
      <c r="H136" s="37"/>
      <c r="I136" s="188"/>
      <c r="J136" s="37"/>
      <c r="K136" s="37"/>
      <c r="L136" s="38"/>
      <c r="M136" s="189"/>
      <c r="N136" s="190"/>
      <c r="O136" s="76"/>
      <c r="P136" s="76"/>
      <c r="Q136" s="76"/>
      <c r="R136" s="76"/>
      <c r="S136" s="76"/>
      <c r="T136" s="7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127</v>
      </c>
      <c r="AU136" s="18" t="s">
        <v>80</v>
      </c>
    </row>
    <row r="137" s="12" customFormat="1" ht="22.8" customHeight="1">
      <c r="A137" s="12"/>
      <c r="B137" s="158"/>
      <c r="C137" s="12"/>
      <c r="D137" s="159" t="s">
        <v>74</v>
      </c>
      <c r="E137" s="169" t="s">
        <v>548</v>
      </c>
      <c r="F137" s="169" t="s">
        <v>549</v>
      </c>
      <c r="G137" s="12"/>
      <c r="H137" s="12"/>
      <c r="I137" s="161"/>
      <c r="J137" s="170">
        <f>BK137</f>
        <v>0</v>
      </c>
      <c r="K137" s="12"/>
      <c r="L137" s="158"/>
      <c r="M137" s="163"/>
      <c r="N137" s="164"/>
      <c r="O137" s="164"/>
      <c r="P137" s="165">
        <f>SUM(P138:P145)</f>
        <v>0</v>
      </c>
      <c r="Q137" s="164"/>
      <c r="R137" s="165">
        <f>SUM(R138:R145)</f>
        <v>0</v>
      </c>
      <c r="S137" s="164"/>
      <c r="T137" s="166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9" t="s">
        <v>151</v>
      </c>
      <c r="AT137" s="167" t="s">
        <v>74</v>
      </c>
      <c r="AU137" s="167" t="s">
        <v>80</v>
      </c>
      <c r="AY137" s="159" t="s">
        <v>119</v>
      </c>
      <c r="BK137" s="168">
        <f>SUM(BK138:BK145)</f>
        <v>0</v>
      </c>
    </row>
    <row r="138" s="2" customFormat="1" ht="16.5" customHeight="1">
      <c r="A138" s="37"/>
      <c r="B138" s="171"/>
      <c r="C138" s="172" t="s">
        <v>151</v>
      </c>
      <c r="D138" s="172" t="s">
        <v>121</v>
      </c>
      <c r="E138" s="173" t="s">
        <v>550</v>
      </c>
      <c r="F138" s="174" t="s">
        <v>551</v>
      </c>
      <c r="G138" s="175" t="s">
        <v>541</v>
      </c>
      <c r="H138" s="176">
        <v>1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40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542</v>
      </c>
      <c r="AT138" s="184" t="s">
        <v>121</v>
      </c>
      <c r="AU138" s="184" t="s">
        <v>84</v>
      </c>
      <c r="AY138" s="18" t="s">
        <v>119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542</v>
      </c>
      <c r="BM138" s="184" t="s">
        <v>552</v>
      </c>
    </row>
    <row r="139" s="2" customFormat="1">
      <c r="A139" s="37"/>
      <c r="B139" s="38"/>
      <c r="C139" s="37"/>
      <c r="D139" s="186" t="s">
        <v>127</v>
      </c>
      <c r="E139" s="37"/>
      <c r="F139" s="187" t="s">
        <v>553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127</v>
      </c>
      <c r="AU139" s="18" t="s">
        <v>84</v>
      </c>
    </row>
    <row r="140" s="2" customFormat="1" ht="16.5" customHeight="1">
      <c r="A140" s="37"/>
      <c r="B140" s="171"/>
      <c r="C140" s="172" t="s">
        <v>156</v>
      </c>
      <c r="D140" s="172" t="s">
        <v>121</v>
      </c>
      <c r="E140" s="173" t="s">
        <v>554</v>
      </c>
      <c r="F140" s="174" t="s">
        <v>555</v>
      </c>
      <c r="G140" s="175" t="s">
        <v>541</v>
      </c>
      <c r="H140" s="176">
        <v>1</v>
      </c>
      <c r="I140" s="177"/>
      <c r="J140" s="178">
        <f>ROUND(I140*H140,2)</f>
        <v>0</v>
      </c>
      <c r="K140" s="179"/>
      <c r="L140" s="38"/>
      <c r="M140" s="180" t="s">
        <v>1</v>
      </c>
      <c r="N140" s="181" t="s">
        <v>40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542</v>
      </c>
      <c r="AT140" s="184" t="s">
        <v>121</v>
      </c>
      <c r="AU140" s="184" t="s">
        <v>84</v>
      </c>
      <c r="AY140" s="18" t="s">
        <v>119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542</v>
      </c>
      <c r="BM140" s="184" t="s">
        <v>556</v>
      </c>
    </row>
    <row r="141" s="2" customFormat="1">
      <c r="A141" s="37"/>
      <c r="B141" s="38"/>
      <c r="C141" s="37"/>
      <c r="D141" s="186" t="s">
        <v>127</v>
      </c>
      <c r="E141" s="37"/>
      <c r="F141" s="187" t="s">
        <v>557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127</v>
      </c>
      <c r="AU141" s="18" t="s">
        <v>84</v>
      </c>
    </row>
    <row r="142" s="2" customFormat="1" ht="16.5" customHeight="1">
      <c r="A142" s="37"/>
      <c r="B142" s="171"/>
      <c r="C142" s="172" t="s">
        <v>163</v>
      </c>
      <c r="D142" s="172" t="s">
        <v>121</v>
      </c>
      <c r="E142" s="173" t="s">
        <v>558</v>
      </c>
      <c r="F142" s="174" t="s">
        <v>559</v>
      </c>
      <c r="G142" s="175" t="s">
        <v>541</v>
      </c>
      <c r="H142" s="176">
        <v>1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40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542</v>
      </c>
      <c r="AT142" s="184" t="s">
        <v>121</v>
      </c>
      <c r="AU142" s="184" t="s">
        <v>84</v>
      </c>
      <c r="AY142" s="18" t="s">
        <v>119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80</v>
      </c>
      <c r="BK142" s="185">
        <f>ROUND(I142*H142,2)</f>
        <v>0</v>
      </c>
      <c r="BL142" s="18" t="s">
        <v>542</v>
      </c>
      <c r="BM142" s="184" t="s">
        <v>560</v>
      </c>
    </row>
    <row r="143" s="2" customFormat="1">
      <c r="A143" s="37"/>
      <c r="B143" s="38"/>
      <c r="C143" s="37"/>
      <c r="D143" s="186" t="s">
        <v>127</v>
      </c>
      <c r="E143" s="37"/>
      <c r="F143" s="187" t="s">
        <v>561</v>
      </c>
      <c r="G143" s="37"/>
      <c r="H143" s="37"/>
      <c r="I143" s="188"/>
      <c r="J143" s="37"/>
      <c r="K143" s="37"/>
      <c r="L143" s="38"/>
      <c r="M143" s="189"/>
      <c r="N143" s="190"/>
      <c r="O143" s="76"/>
      <c r="P143" s="76"/>
      <c r="Q143" s="76"/>
      <c r="R143" s="76"/>
      <c r="S143" s="76"/>
      <c r="T143" s="7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8" t="s">
        <v>127</v>
      </c>
      <c r="AU143" s="18" t="s">
        <v>84</v>
      </c>
    </row>
    <row r="144" s="2" customFormat="1" ht="16.5" customHeight="1">
      <c r="A144" s="37"/>
      <c r="B144" s="171"/>
      <c r="C144" s="172" t="s">
        <v>170</v>
      </c>
      <c r="D144" s="172" t="s">
        <v>121</v>
      </c>
      <c r="E144" s="173" t="s">
        <v>562</v>
      </c>
      <c r="F144" s="174" t="s">
        <v>563</v>
      </c>
      <c r="G144" s="175" t="s">
        <v>541</v>
      </c>
      <c r="H144" s="176">
        <v>1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542</v>
      </c>
      <c r="AT144" s="184" t="s">
        <v>121</v>
      </c>
      <c r="AU144" s="184" t="s">
        <v>84</v>
      </c>
      <c r="AY144" s="18" t="s">
        <v>119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80</v>
      </c>
      <c r="BK144" s="185">
        <f>ROUND(I144*H144,2)</f>
        <v>0</v>
      </c>
      <c r="BL144" s="18" t="s">
        <v>542</v>
      </c>
      <c r="BM144" s="184" t="s">
        <v>564</v>
      </c>
    </row>
    <row r="145" s="2" customFormat="1">
      <c r="A145" s="37"/>
      <c r="B145" s="38"/>
      <c r="C145" s="37"/>
      <c r="D145" s="186" t="s">
        <v>127</v>
      </c>
      <c r="E145" s="37"/>
      <c r="F145" s="187" t="s">
        <v>565</v>
      </c>
      <c r="G145" s="37"/>
      <c r="H145" s="37"/>
      <c r="I145" s="188"/>
      <c r="J145" s="37"/>
      <c r="K145" s="37"/>
      <c r="L145" s="38"/>
      <c r="M145" s="189"/>
      <c r="N145" s="190"/>
      <c r="O145" s="76"/>
      <c r="P145" s="76"/>
      <c r="Q145" s="76"/>
      <c r="R145" s="76"/>
      <c r="S145" s="76"/>
      <c r="T145" s="7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8" t="s">
        <v>127</v>
      </c>
      <c r="AU145" s="18" t="s">
        <v>84</v>
      </c>
    </row>
    <row r="146" s="12" customFormat="1" ht="22.8" customHeight="1">
      <c r="A146" s="12"/>
      <c r="B146" s="158"/>
      <c r="C146" s="12"/>
      <c r="D146" s="159" t="s">
        <v>74</v>
      </c>
      <c r="E146" s="169" t="s">
        <v>566</v>
      </c>
      <c r="F146" s="169" t="s">
        <v>567</v>
      </c>
      <c r="G146" s="12"/>
      <c r="H146" s="12"/>
      <c r="I146" s="161"/>
      <c r="J146" s="170">
        <f>BK146</f>
        <v>0</v>
      </c>
      <c r="K146" s="12"/>
      <c r="L146" s="158"/>
      <c r="M146" s="163"/>
      <c r="N146" s="164"/>
      <c r="O146" s="164"/>
      <c r="P146" s="165">
        <f>SUM(P147:P150)</f>
        <v>0</v>
      </c>
      <c r="Q146" s="164"/>
      <c r="R146" s="165">
        <f>SUM(R147:R150)</f>
        <v>0</v>
      </c>
      <c r="S146" s="164"/>
      <c r="T146" s="166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9" t="s">
        <v>151</v>
      </c>
      <c r="AT146" s="167" t="s">
        <v>74</v>
      </c>
      <c r="AU146" s="167" t="s">
        <v>80</v>
      </c>
      <c r="AY146" s="159" t="s">
        <v>119</v>
      </c>
      <c r="BK146" s="168">
        <f>SUM(BK147:BK150)</f>
        <v>0</v>
      </c>
    </row>
    <row r="147" s="2" customFormat="1" ht="16.5" customHeight="1">
      <c r="A147" s="37"/>
      <c r="B147" s="171"/>
      <c r="C147" s="172" t="s">
        <v>177</v>
      </c>
      <c r="D147" s="172" t="s">
        <v>121</v>
      </c>
      <c r="E147" s="173" t="s">
        <v>568</v>
      </c>
      <c r="F147" s="174" t="s">
        <v>569</v>
      </c>
      <c r="G147" s="175" t="s">
        <v>541</v>
      </c>
      <c r="H147" s="176">
        <v>2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40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542</v>
      </c>
      <c r="AT147" s="184" t="s">
        <v>121</v>
      </c>
      <c r="AU147" s="184" t="s">
        <v>84</v>
      </c>
      <c r="AY147" s="18" t="s">
        <v>119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542</v>
      </c>
      <c r="BM147" s="184" t="s">
        <v>570</v>
      </c>
    </row>
    <row r="148" s="2" customFormat="1">
      <c r="A148" s="37"/>
      <c r="B148" s="38"/>
      <c r="C148" s="37"/>
      <c r="D148" s="186" t="s">
        <v>127</v>
      </c>
      <c r="E148" s="37"/>
      <c r="F148" s="187" t="s">
        <v>571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127</v>
      </c>
      <c r="AU148" s="18" t="s">
        <v>84</v>
      </c>
    </row>
    <row r="149" s="2" customFormat="1" ht="16.5" customHeight="1">
      <c r="A149" s="37"/>
      <c r="B149" s="171"/>
      <c r="C149" s="172" t="s">
        <v>183</v>
      </c>
      <c r="D149" s="172" t="s">
        <v>121</v>
      </c>
      <c r="E149" s="173" t="s">
        <v>572</v>
      </c>
      <c r="F149" s="174" t="s">
        <v>573</v>
      </c>
      <c r="G149" s="175" t="s">
        <v>546</v>
      </c>
      <c r="H149" s="176">
        <v>1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542</v>
      </c>
      <c r="AT149" s="184" t="s">
        <v>121</v>
      </c>
      <c r="AU149" s="184" t="s">
        <v>84</v>
      </c>
      <c r="AY149" s="18" t="s">
        <v>119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542</v>
      </c>
      <c r="BM149" s="184" t="s">
        <v>574</v>
      </c>
    </row>
    <row r="150" s="2" customFormat="1">
      <c r="A150" s="37"/>
      <c r="B150" s="38"/>
      <c r="C150" s="37"/>
      <c r="D150" s="186" t="s">
        <v>127</v>
      </c>
      <c r="E150" s="37"/>
      <c r="F150" s="187" t="s">
        <v>573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127</v>
      </c>
      <c r="AU150" s="18" t="s">
        <v>84</v>
      </c>
    </row>
    <row r="151" s="12" customFormat="1" ht="22.8" customHeight="1">
      <c r="A151" s="12"/>
      <c r="B151" s="158"/>
      <c r="C151" s="12"/>
      <c r="D151" s="159" t="s">
        <v>74</v>
      </c>
      <c r="E151" s="169" t="s">
        <v>575</v>
      </c>
      <c r="F151" s="169" t="s">
        <v>576</v>
      </c>
      <c r="G151" s="12"/>
      <c r="H151" s="12"/>
      <c r="I151" s="161"/>
      <c r="J151" s="170">
        <f>BK151</f>
        <v>0</v>
      </c>
      <c r="K151" s="12"/>
      <c r="L151" s="158"/>
      <c r="M151" s="163"/>
      <c r="N151" s="164"/>
      <c r="O151" s="164"/>
      <c r="P151" s="165">
        <f>SUM(P152:P153)</f>
        <v>0</v>
      </c>
      <c r="Q151" s="164"/>
      <c r="R151" s="165">
        <f>SUM(R152:R153)</f>
        <v>0</v>
      </c>
      <c r="S151" s="164"/>
      <c r="T151" s="166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9" t="s">
        <v>151</v>
      </c>
      <c r="AT151" s="167" t="s">
        <v>74</v>
      </c>
      <c r="AU151" s="167" t="s">
        <v>80</v>
      </c>
      <c r="AY151" s="159" t="s">
        <v>119</v>
      </c>
      <c r="BK151" s="168">
        <f>SUM(BK152:BK153)</f>
        <v>0</v>
      </c>
    </row>
    <row r="152" s="2" customFormat="1" ht="16.5" customHeight="1">
      <c r="A152" s="37"/>
      <c r="B152" s="171"/>
      <c r="C152" s="172" t="s">
        <v>188</v>
      </c>
      <c r="D152" s="172" t="s">
        <v>121</v>
      </c>
      <c r="E152" s="173" t="s">
        <v>577</v>
      </c>
      <c r="F152" s="174" t="s">
        <v>578</v>
      </c>
      <c r="G152" s="175" t="s">
        <v>541</v>
      </c>
      <c r="H152" s="176">
        <v>1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542</v>
      </c>
      <c r="AT152" s="184" t="s">
        <v>121</v>
      </c>
      <c r="AU152" s="184" t="s">
        <v>84</v>
      </c>
      <c r="AY152" s="18" t="s">
        <v>119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80</v>
      </c>
      <c r="BK152" s="185">
        <f>ROUND(I152*H152,2)</f>
        <v>0</v>
      </c>
      <c r="BL152" s="18" t="s">
        <v>542</v>
      </c>
      <c r="BM152" s="184" t="s">
        <v>579</v>
      </c>
    </row>
    <row r="153" s="2" customFormat="1">
      <c r="A153" s="37"/>
      <c r="B153" s="38"/>
      <c r="C153" s="37"/>
      <c r="D153" s="186" t="s">
        <v>127</v>
      </c>
      <c r="E153" s="37"/>
      <c r="F153" s="187" t="s">
        <v>580</v>
      </c>
      <c r="G153" s="37"/>
      <c r="H153" s="37"/>
      <c r="I153" s="188"/>
      <c r="J153" s="37"/>
      <c r="K153" s="37"/>
      <c r="L153" s="38"/>
      <c r="M153" s="189"/>
      <c r="N153" s="190"/>
      <c r="O153" s="76"/>
      <c r="P153" s="76"/>
      <c r="Q153" s="76"/>
      <c r="R153" s="76"/>
      <c r="S153" s="76"/>
      <c r="T153" s="7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8" t="s">
        <v>127</v>
      </c>
      <c r="AU153" s="18" t="s">
        <v>84</v>
      </c>
    </row>
    <row r="154" s="12" customFormat="1" ht="22.8" customHeight="1">
      <c r="A154" s="12"/>
      <c r="B154" s="158"/>
      <c r="C154" s="12"/>
      <c r="D154" s="159" t="s">
        <v>74</v>
      </c>
      <c r="E154" s="169" t="s">
        <v>581</v>
      </c>
      <c r="F154" s="169" t="s">
        <v>582</v>
      </c>
      <c r="G154" s="12"/>
      <c r="H154" s="12"/>
      <c r="I154" s="161"/>
      <c r="J154" s="170">
        <f>BK154</f>
        <v>0</v>
      </c>
      <c r="K154" s="12"/>
      <c r="L154" s="158"/>
      <c r="M154" s="163"/>
      <c r="N154" s="164"/>
      <c r="O154" s="164"/>
      <c r="P154" s="165">
        <f>SUM(P155:P158)</f>
        <v>0</v>
      </c>
      <c r="Q154" s="164"/>
      <c r="R154" s="165">
        <f>SUM(R155:R158)</f>
        <v>0</v>
      </c>
      <c r="S154" s="164"/>
      <c r="T154" s="166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59" t="s">
        <v>151</v>
      </c>
      <c r="AT154" s="167" t="s">
        <v>74</v>
      </c>
      <c r="AU154" s="167" t="s">
        <v>80</v>
      </c>
      <c r="AY154" s="159" t="s">
        <v>119</v>
      </c>
      <c r="BK154" s="168">
        <f>SUM(BK155:BK158)</f>
        <v>0</v>
      </c>
    </row>
    <row r="155" s="2" customFormat="1" ht="16.5" customHeight="1">
      <c r="A155" s="37"/>
      <c r="B155" s="171"/>
      <c r="C155" s="172" t="s">
        <v>8</v>
      </c>
      <c r="D155" s="172" t="s">
        <v>121</v>
      </c>
      <c r="E155" s="173" t="s">
        <v>583</v>
      </c>
      <c r="F155" s="174" t="s">
        <v>584</v>
      </c>
      <c r="G155" s="175" t="s">
        <v>546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40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542</v>
      </c>
      <c r="AT155" s="184" t="s">
        <v>121</v>
      </c>
      <c r="AU155" s="184" t="s">
        <v>84</v>
      </c>
      <c r="AY155" s="18" t="s">
        <v>119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542</v>
      </c>
      <c r="BM155" s="184" t="s">
        <v>585</v>
      </c>
    </row>
    <row r="156" s="2" customFormat="1">
      <c r="A156" s="37"/>
      <c r="B156" s="38"/>
      <c r="C156" s="37"/>
      <c r="D156" s="186" t="s">
        <v>127</v>
      </c>
      <c r="E156" s="37"/>
      <c r="F156" s="187" t="s">
        <v>584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127</v>
      </c>
      <c r="AU156" s="18" t="s">
        <v>84</v>
      </c>
    </row>
    <row r="157" s="2" customFormat="1" ht="16.5" customHeight="1">
      <c r="A157" s="37"/>
      <c r="B157" s="171"/>
      <c r="C157" s="172" t="s">
        <v>199</v>
      </c>
      <c r="D157" s="172" t="s">
        <v>121</v>
      </c>
      <c r="E157" s="173" t="s">
        <v>586</v>
      </c>
      <c r="F157" s="174" t="s">
        <v>587</v>
      </c>
      <c r="G157" s="175" t="s">
        <v>546</v>
      </c>
      <c r="H157" s="176">
        <v>1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40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542</v>
      </c>
      <c r="AT157" s="184" t="s">
        <v>121</v>
      </c>
      <c r="AU157" s="184" t="s">
        <v>84</v>
      </c>
      <c r="AY157" s="18" t="s">
        <v>119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542</v>
      </c>
      <c r="BM157" s="184" t="s">
        <v>588</v>
      </c>
    </row>
    <row r="158" s="2" customFormat="1">
      <c r="A158" s="37"/>
      <c r="B158" s="38"/>
      <c r="C158" s="37"/>
      <c r="D158" s="186" t="s">
        <v>127</v>
      </c>
      <c r="E158" s="37"/>
      <c r="F158" s="187" t="s">
        <v>587</v>
      </c>
      <c r="G158" s="37"/>
      <c r="H158" s="37"/>
      <c r="I158" s="188"/>
      <c r="J158" s="37"/>
      <c r="K158" s="37"/>
      <c r="L158" s="38"/>
      <c r="M158" s="228"/>
      <c r="N158" s="229"/>
      <c r="O158" s="230"/>
      <c r="P158" s="230"/>
      <c r="Q158" s="230"/>
      <c r="R158" s="230"/>
      <c r="S158" s="230"/>
      <c r="T158" s="23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127</v>
      </c>
      <c r="AU158" s="18" t="s">
        <v>84</v>
      </c>
    </row>
    <row r="159" s="2" customFormat="1" ht="6.96" customHeight="1">
      <c r="A159" s="37"/>
      <c r="B159" s="59"/>
      <c r="C159" s="60"/>
      <c r="D159" s="60"/>
      <c r="E159" s="60"/>
      <c r="F159" s="60"/>
      <c r="G159" s="60"/>
      <c r="H159" s="60"/>
      <c r="I159" s="60"/>
      <c r="J159" s="60"/>
      <c r="K159" s="60"/>
      <c r="L159" s="38"/>
      <c r="M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</sheetData>
  <autoFilter ref="C123:K15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LAPTOP-1HLKIQ53\Dudik</dc:creator>
  <cp:lastModifiedBy>LAPTOP-1HLKIQ53\Dudik</cp:lastModifiedBy>
  <dcterms:created xsi:type="dcterms:W3CDTF">2025-05-12T20:19:54Z</dcterms:created>
  <dcterms:modified xsi:type="dcterms:W3CDTF">2025-05-12T20:19:57Z</dcterms:modified>
</cp:coreProperties>
</file>