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27495" windowHeight="13485"/>
  </bookViews>
  <sheets>
    <sheet name="Rekapitulace stavby" sheetId="1" r:id="rId1"/>
    <sheet name="SO 101 - Zpevněné plochy" sheetId="2" r:id="rId2"/>
    <sheet name="VRN - Vedlejší rozpočtové..." sheetId="3" r:id="rId3"/>
  </sheets>
  <definedNames>
    <definedName name="_xlnm._FilterDatabase" localSheetId="1" hidden="1">'SO 101 - Zpevněné plochy'!$C$126:$K$710</definedName>
    <definedName name="_xlnm._FilterDatabase" localSheetId="2" hidden="1">'VRN - Vedlejší rozpočtové...'!$C$119:$K$141</definedName>
    <definedName name="_xlnm.Print_Titles" localSheetId="0">'Rekapitulace stavby'!$92:$92</definedName>
    <definedName name="_xlnm.Print_Titles" localSheetId="1">'SO 101 - Zpevněné plochy'!$126:$126</definedName>
    <definedName name="_xlnm.Print_Titles" localSheetId="2">'VRN - Vedlejší rozpočtové...'!$119:$119</definedName>
    <definedName name="_xlnm.Print_Area" localSheetId="0">'Rekapitulace stavby'!$D$4:$AO$76,'Rekapitulace stavby'!$C$82:$AQ$97</definedName>
    <definedName name="_xlnm.Print_Area" localSheetId="1">'SO 101 - Zpevněné plochy'!$C$4:$J$76,'SO 101 - Zpevněné plochy'!$C$82:$J$108,'SO 101 - Zpevněné plochy'!$C$114:$K$710</definedName>
    <definedName name="_xlnm.Print_Area" localSheetId="2">'VRN - Vedlejší rozpočtové...'!$C$4:$J$76,'VRN - Vedlejší rozpočtové...'!$C$82:$J$101,'VRN - Vedlejší rozpočtové...'!$C$107:$K$141</definedName>
  </definedNames>
  <calcPr calcId="145621"/>
</workbook>
</file>

<file path=xl/calcChain.xml><?xml version="1.0" encoding="utf-8"?>
<calcChain xmlns="http://schemas.openxmlformats.org/spreadsheetml/2006/main">
  <c r="J37" i="3" l="1"/>
  <c r="J36" i="3"/>
  <c r="AY96" i="1"/>
  <c r="J35" i="3"/>
  <c r="AX96" i="1"/>
  <c r="BI139" i="3"/>
  <c r="BH139" i="3"/>
  <c r="BG139" i="3"/>
  <c r="BF139" i="3"/>
  <c r="T139" i="3"/>
  <c r="T138" i="3"/>
  <c r="R139" i="3"/>
  <c r="R138" i="3"/>
  <c r="P139" i="3"/>
  <c r="P138" i="3"/>
  <c r="BI136" i="3"/>
  <c r="BH136" i="3"/>
  <c r="BG136" i="3"/>
  <c r="BF136" i="3"/>
  <c r="T136" i="3"/>
  <c r="R136" i="3"/>
  <c r="P136" i="3"/>
  <c r="BI134" i="3"/>
  <c r="BH134" i="3"/>
  <c r="BG134" i="3"/>
  <c r="BF134" i="3"/>
  <c r="T134" i="3"/>
  <c r="R134" i="3"/>
  <c r="P134" i="3"/>
  <c r="BI130" i="3"/>
  <c r="BH130" i="3"/>
  <c r="BG130" i="3"/>
  <c r="BF130" i="3"/>
  <c r="T130" i="3"/>
  <c r="R130" i="3"/>
  <c r="P130" i="3"/>
  <c r="BI128" i="3"/>
  <c r="BH128" i="3"/>
  <c r="BG128" i="3"/>
  <c r="BF128" i="3"/>
  <c r="T128" i="3"/>
  <c r="R128" i="3"/>
  <c r="P128" i="3"/>
  <c r="BI125" i="3"/>
  <c r="BH125" i="3"/>
  <c r="BG125" i="3"/>
  <c r="BF125" i="3"/>
  <c r="T125" i="3"/>
  <c r="R125" i="3"/>
  <c r="P125" i="3"/>
  <c r="BI123" i="3"/>
  <c r="BH123" i="3"/>
  <c r="BG123" i="3"/>
  <c r="BF123" i="3"/>
  <c r="T123" i="3"/>
  <c r="R123" i="3"/>
  <c r="P123" i="3"/>
  <c r="J116" i="3"/>
  <c r="F114" i="3"/>
  <c r="E112" i="3"/>
  <c r="J91" i="3"/>
  <c r="F89" i="3"/>
  <c r="E87" i="3"/>
  <c r="J24" i="3"/>
  <c r="E24" i="3"/>
  <c r="J117" i="3" s="1"/>
  <c r="J23" i="3"/>
  <c r="J18" i="3"/>
  <c r="E18" i="3"/>
  <c r="F117" i="3" s="1"/>
  <c r="J17" i="3"/>
  <c r="J15" i="3"/>
  <c r="E15" i="3"/>
  <c r="F116" i="3" s="1"/>
  <c r="J14" i="3"/>
  <c r="J12" i="3"/>
  <c r="J114" i="3"/>
  <c r="E7" i="3"/>
  <c r="E110" i="3"/>
  <c r="J37" i="2"/>
  <c r="J36" i="2"/>
  <c r="AY95" i="1" s="1"/>
  <c r="J35" i="2"/>
  <c r="AX95" i="1" s="1"/>
  <c r="BI708" i="2"/>
  <c r="BH708" i="2"/>
  <c r="BG708" i="2"/>
  <c r="BF708" i="2"/>
  <c r="T708" i="2"/>
  <c r="R708" i="2"/>
  <c r="P708" i="2"/>
  <c r="BI704" i="2"/>
  <c r="BH704" i="2"/>
  <c r="BG704" i="2"/>
  <c r="BF704" i="2"/>
  <c r="T704" i="2"/>
  <c r="R704" i="2"/>
  <c r="P704" i="2"/>
  <c r="BI701" i="2"/>
  <c r="BH701" i="2"/>
  <c r="BG701" i="2"/>
  <c r="BF701" i="2"/>
  <c r="T701" i="2"/>
  <c r="R701" i="2"/>
  <c r="P701" i="2"/>
  <c r="BI698" i="2"/>
  <c r="BH698" i="2"/>
  <c r="BG698" i="2"/>
  <c r="BF698" i="2"/>
  <c r="T698" i="2"/>
  <c r="R698" i="2"/>
  <c r="P698" i="2"/>
  <c r="BI694" i="2"/>
  <c r="BH694" i="2"/>
  <c r="BG694" i="2"/>
  <c r="BF694" i="2"/>
  <c r="T694" i="2"/>
  <c r="R694" i="2"/>
  <c r="P694" i="2"/>
  <c r="BI690" i="2"/>
  <c r="BH690" i="2"/>
  <c r="BG690" i="2"/>
  <c r="BF690" i="2"/>
  <c r="T690" i="2"/>
  <c r="R690" i="2"/>
  <c r="P690" i="2"/>
  <c r="BI686" i="2"/>
  <c r="BH686" i="2"/>
  <c r="BG686" i="2"/>
  <c r="BF686" i="2"/>
  <c r="T686" i="2"/>
  <c r="T685" i="2" s="1"/>
  <c r="R686" i="2"/>
  <c r="R685" i="2" s="1"/>
  <c r="P686" i="2"/>
  <c r="P685" i="2" s="1"/>
  <c r="BI682" i="2"/>
  <c r="BH682" i="2"/>
  <c r="BG682" i="2"/>
  <c r="BF682" i="2"/>
  <c r="T682" i="2"/>
  <c r="R682" i="2"/>
  <c r="P682" i="2"/>
  <c r="BI679" i="2"/>
  <c r="BH679" i="2"/>
  <c r="BG679" i="2"/>
  <c r="BF679" i="2"/>
  <c r="T679" i="2"/>
  <c r="R679" i="2"/>
  <c r="P679" i="2"/>
  <c r="BI676" i="2"/>
  <c r="BH676" i="2"/>
  <c r="BG676" i="2"/>
  <c r="BF676" i="2"/>
  <c r="T676" i="2"/>
  <c r="R676" i="2"/>
  <c r="P676" i="2"/>
  <c r="BI672" i="2"/>
  <c r="BH672" i="2"/>
  <c r="BG672" i="2"/>
  <c r="BF672" i="2"/>
  <c r="T672" i="2"/>
  <c r="R672" i="2"/>
  <c r="P672" i="2"/>
  <c r="BI663" i="2"/>
  <c r="BH663" i="2"/>
  <c r="BG663" i="2"/>
  <c r="BF663" i="2"/>
  <c r="T663" i="2"/>
  <c r="R663" i="2"/>
  <c r="P663" i="2"/>
  <c r="BI655" i="2"/>
  <c r="BH655" i="2"/>
  <c r="BG655" i="2"/>
  <c r="BF655" i="2"/>
  <c r="T655" i="2"/>
  <c r="R655" i="2"/>
  <c r="P655" i="2"/>
  <c r="BI650" i="2"/>
  <c r="BH650" i="2"/>
  <c r="BG650" i="2"/>
  <c r="BF650" i="2"/>
  <c r="T650" i="2"/>
  <c r="R650" i="2"/>
  <c r="P650" i="2"/>
  <c r="BI646" i="2"/>
  <c r="BH646" i="2"/>
  <c r="BG646" i="2"/>
  <c r="BF646" i="2"/>
  <c r="T646" i="2"/>
  <c r="R646" i="2"/>
  <c r="P646" i="2"/>
  <c r="BI641" i="2"/>
  <c r="BH641" i="2"/>
  <c r="BG641" i="2"/>
  <c r="BF641" i="2"/>
  <c r="T641" i="2"/>
  <c r="R641" i="2"/>
  <c r="P641" i="2"/>
  <c r="BI637" i="2"/>
  <c r="BH637" i="2"/>
  <c r="BG637" i="2"/>
  <c r="BF637" i="2"/>
  <c r="T637" i="2"/>
  <c r="R637" i="2"/>
  <c r="P637" i="2"/>
  <c r="BI633" i="2"/>
  <c r="BH633" i="2"/>
  <c r="BG633" i="2"/>
  <c r="BF633" i="2"/>
  <c r="T633" i="2"/>
  <c r="R633" i="2"/>
  <c r="P633" i="2"/>
  <c r="BI626" i="2"/>
  <c r="BH626" i="2"/>
  <c r="BG626" i="2"/>
  <c r="BF626" i="2"/>
  <c r="T626" i="2"/>
  <c r="R626" i="2"/>
  <c r="P626" i="2"/>
  <c r="BI622" i="2"/>
  <c r="BH622" i="2"/>
  <c r="BG622" i="2"/>
  <c r="BF622" i="2"/>
  <c r="T622" i="2"/>
  <c r="R622" i="2"/>
  <c r="P622" i="2"/>
  <c r="BI617" i="2"/>
  <c r="BH617" i="2"/>
  <c r="BG617" i="2"/>
  <c r="BF617" i="2"/>
  <c r="T617" i="2"/>
  <c r="R617" i="2"/>
  <c r="P617" i="2"/>
  <c r="BI612" i="2"/>
  <c r="BH612" i="2"/>
  <c r="BG612" i="2"/>
  <c r="BF612" i="2"/>
  <c r="T612" i="2"/>
  <c r="R612" i="2"/>
  <c r="P612" i="2"/>
  <c r="BI606" i="2"/>
  <c r="BH606" i="2"/>
  <c r="BG606" i="2"/>
  <c r="BF606" i="2"/>
  <c r="T606" i="2"/>
  <c r="R606" i="2"/>
  <c r="P606" i="2"/>
  <c r="BI602" i="2"/>
  <c r="BH602" i="2"/>
  <c r="BG602" i="2"/>
  <c r="BF602" i="2"/>
  <c r="T602" i="2"/>
  <c r="R602" i="2"/>
  <c r="P602" i="2"/>
  <c r="BI598" i="2"/>
  <c r="BH598" i="2"/>
  <c r="BG598" i="2"/>
  <c r="BF598" i="2"/>
  <c r="T598" i="2"/>
  <c r="R598" i="2"/>
  <c r="P598" i="2"/>
  <c r="BI594" i="2"/>
  <c r="BH594" i="2"/>
  <c r="BG594" i="2"/>
  <c r="BF594" i="2"/>
  <c r="T594" i="2"/>
  <c r="R594" i="2"/>
  <c r="P594" i="2"/>
  <c r="BI590" i="2"/>
  <c r="BH590" i="2"/>
  <c r="BG590" i="2"/>
  <c r="BF590" i="2"/>
  <c r="T590" i="2"/>
  <c r="R590" i="2"/>
  <c r="P590" i="2"/>
  <c r="BI585" i="2"/>
  <c r="BH585" i="2"/>
  <c r="BG585" i="2"/>
  <c r="BF585" i="2"/>
  <c r="T585" i="2"/>
  <c r="R585" i="2"/>
  <c r="P585" i="2"/>
  <c r="BI582" i="2"/>
  <c r="BH582" i="2"/>
  <c r="BG582" i="2"/>
  <c r="BF582" i="2"/>
  <c r="T582" i="2"/>
  <c r="R582" i="2"/>
  <c r="P582" i="2"/>
  <c r="BI578" i="2"/>
  <c r="BH578" i="2"/>
  <c r="BG578" i="2"/>
  <c r="BF578" i="2"/>
  <c r="T578" i="2"/>
  <c r="R578" i="2"/>
  <c r="P578" i="2"/>
  <c r="BI574" i="2"/>
  <c r="BH574" i="2"/>
  <c r="BG574" i="2"/>
  <c r="BF574" i="2"/>
  <c r="T574" i="2"/>
  <c r="R574" i="2"/>
  <c r="P574" i="2"/>
  <c r="BI570" i="2"/>
  <c r="BH570" i="2"/>
  <c r="BG570" i="2"/>
  <c r="BF570" i="2"/>
  <c r="T570" i="2"/>
  <c r="R570" i="2"/>
  <c r="P570" i="2"/>
  <c r="BI566" i="2"/>
  <c r="BH566" i="2"/>
  <c r="BG566" i="2"/>
  <c r="BF566" i="2"/>
  <c r="T566" i="2"/>
  <c r="R566" i="2"/>
  <c r="P566" i="2"/>
  <c r="BI562" i="2"/>
  <c r="BH562" i="2"/>
  <c r="BG562" i="2"/>
  <c r="BF562" i="2"/>
  <c r="T562" i="2"/>
  <c r="R562" i="2"/>
  <c r="P562" i="2"/>
  <c r="BI558" i="2"/>
  <c r="BH558" i="2"/>
  <c r="BG558" i="2"/>
  <c r="BF558" i="2"/>
  <c r="T558" i="2"/>
  <c r="R558" i="2"/>
  <c r="P558" i="2"/>
  <c r="BI554" i="2"/>
  <c r="BH554" i="2"/>
  <c r="BG554" i="2"/>
  <c r="BF554" i="2"/>
  <c r="T554" i="2"/>
  <c r="R554" i="2"/>
  <c r="P554" i="2"/>
  <c r="BI548" i="2"/>
  <c r="BH548" i="2"/>
  <c r="BG548" i="2"/>
  <c r="BF548" i="2"/>
  <c r="T548" i="2"/>
  <c r="R548" i="2"/>
  <c r="P548" i="2"/>
  <c r="BI544" i="2"/>
  <c r="BH544" i="2"/>
  <c r="BG544" i="2"/>
  <c r="BF544" i="2"/>
  <c r="T544" i="2"/>
  <c r="R544" i="2"/>
  <c r="P544" i="2"/>
  <c r="BI539" i="2"/>
  <c r="BH539" i="2"/>
  <c r="BG539" i="2"/>
  <c r="BF539" i="2"/>
  <c r="T539" i="2"/>
  <c r="R539" i="2"/>
  <c r="P539" i="2"/>
  <c r="BI534" i="2"/>
  <c r="BH534" i="2"/>
  <c r="BG534" i="2"/>
  <c r="BF534" i="2"/>
  <c r="T534" i="2"/>
  <c r="R534" i="2"/>
  <c r="P534" i="2"/>
  <c r="BI530" i="2"/>
  <c r="BH530" i="2"/>
  <c r="BG530" i="2"/>
  <c r="BF530" i="2"/>
  <c r="T530" i="2"/>
  <c r="R530" i="2"/>
  <c r="P530" i="2"/>
  <c r="BI526" i="2"/>
  <c r="BH526" i="2"/>
  <c r="BG526" i="2"/>
  <c r="BF526" i="2"/>
  <c r="T526" i="2"/>
  <c r="R526" i="2"/>
  <c r="P526" i="2"/>
  <c r="BI522" i="2"/>
  <c r="BH522" i="2"/>
  <c r="BG522" i="2"/>
  <c r="BF522" i="2"/>
  <c r="T522" i="2"/>
  <c r="R522" i="2"/>
  <c r="P522" i="2"/>
  <c r="BI518" i="2"/>
  <c r="BH518" i="2"/>
  <c r="BG518" i="2"/>
  <c r="BF518" i="2"/>
  <c r="T518" i="2"/>
  <c r="R518" i="2"/>
  <c r="P518" i="2"/>
  <c r="BI515" i="2"/>
  <c r="BH515" i="2"/>
  <c r="BG515" i="2"/>
  <c r="BF515" i="2"/>
  <c r="T515" i="2"/>
  <c r="R515" i="2"/>
  <c r="P515" i="2"/>
  <c r="BI509" i="2"/>
  <c r="BH509" i="2"/>
  <c r="BG509" i="2"/>
  <c r="BF509" i="2"/>
  <c r="T509" i="2"/>
  <c r="R509" i="2"/>
  <c r="P509" i="2"/>
  <c r="BI504" i="2"/>
  <c r="BH504" i="2"/>
  <c r="BG504" i="2"/>
  <c r="BF504" i="2"/>
  <c r="T504" i="2"/>
  <c r="R504" i="2"/>
  <c r="P504" i="2"/>
  <c r="BI500" i="2"/>
  <c r="BH500" i="2"/>
  <c r="BG500" i="2"/>
  <c r="BF500" i="2"/>
  <c r="T500" i="2"/>
  <c r="R500" i="2"/>
  <c r="P500" i="2"/>
  <c r="BI496" i="2"/>
  <c r="BH496" i="2"/>
  <c r="BG496" i="2"/>
  <c r="BF496" i="2"/>
  <c r="T496" i="2"/>
  <c r="R496" i="2"/>
  <c r="P496" i="2"/>
  <c r="BI493" i="2"/>
  <c r="BH493" i="2"/>
  <c r="BG493" i="2"/>
  <c r="BF493" i="2"/>
  <c r="T493" i="2"/>
  <c r="R493" i="2"/>
  <c r="P493" i="2"/>
  <c r="BI490" i="2"/>
  <c r="BH490" i="2"/>
  <c r="BG490" i="2"/>
  <c r="BF490" i="2"/>
  <c r="T490" i="2"/>
  <c r="R490" i="2"/>
  <c r="P490" i="2"/>
  <c r="BI484" i="2"/>
  <c r="BH484" i="2"/>
  <c r="BG484" i="2"/>
  <c r="BF484" i="2"/>
  <c r="T484" i="2"/>
  <c r="R484" i="2"/>
  <c r="P484" i="2"/>
  <c r="BI481" i="2"/>
  <c r="BH481" i="2"/>
  <c r="BG481" i="2"/>
  <c r="BF481" i="2"/>
  <c r="T481" i="2"/>
  <c r="R481" i="2"/>
  <c r="P481" i="2"/>
  <c r="BI477" i="2"/>
  <c r="BH477" i="2"/>
  <c r="BG477" i="2"/>
  <c r="BF477" i="2"/>
  <c r="T477" i="2"/>
  <c r="R477" i="2"/>
  <c r="P477" i="2"/>
  <c r="BI471" i="2"/>
  <c r="BH471" i="2"/>
  <c r="BG471" i="2"/>
  <c r="BF471" i="2"/>
  <c r="T471" i="2"/>
  <c r="R471" i="2"/>
  <c r="P471" i="2"/>
  <c r="BI466" i="2"/>
  <c r="BH466" i="2"/>
  <c r="BG466" i="2"/>
  <c r="BF466" i="2"/>
  <c r="T466" i="2"/>
  <c r="R466" i="2"/>
  <c r="P466" i="2"/>
  <c r="BI462" i="2"/>
  <c r="BH462" i="2"/>
  <c r="BG462" i="2"/>
  <c r="BF462" i="2"/>
  <c r="T462" i="2"/>
  <c r="R462" i="2"/>
  <c r="P462" i="2"/>
  <c r="BI458" i="2"/>
  <c r="BH458" i="2"/>
  <c r="BG458" i="2"/>
  <c r="BF458" i="2"/>
  <c r="T458" i="2"/>
  <c r="R458" i="2"/>
  <c r="P458" i="2"/>
  <c r="BI455" i="2"/>
  <c r="BH455" i="2"/>
  <c r="BG455" i="2"/>
  <c r="BF455" i="2"/>
  <c r="T455" i="2"/>
  <c r="R455" i="2"/>
  <c r="P455" i="2"/>
  <c r="BI451" i="2"/>
  <c r="BH451" i="2"/>
  <c r="BG451" i="2"/>
  <c r="BF451" i="2"/>
  <c r="T451" i="2"/>
  <c r="R451" i="2"/>
  <c r="P451" i="2"/>
  <c r="BI448" i="2"/>
  <c r="BH448" i="2"/>
  <c r="BG448" i="2"/>
  <c r="BF448" i="2"/>
  <c r="T448" i="2"/>
  <c r="R448" i="2"/>
  <c r="P448" i="2"/>
  <c r="BI444" i="2"/>
  <c r="BH444" i="2"/>
  <c r="BG444" i="2"/>
  <c r="BF444" i="2"/>
  <c r="T444" i="2"/>
  <c r="R444" i="2"/>
  <c r="P444" i="2"/>
  <c r="BI441" i="2"/>
  <c r="BH441" i="2"/>
  <c r="BG441" i="2"/>
  <c r="BF441" i="2"/>
  <c r="T441" i="2"/>
  <c r="R441" i="2"/>
  <c r="P441" i="2"/>
  <c r="BI438" i="2"/>
  <c r="BH438" i="2"/>
  <c r="BG438" i="2"/>
  <c r="BF438" i="2"/>
  <c r="T438" i="2"/>
  <c r="R438" i="2"/>
  <c r="P438" i="2"/>
  <c r="BI435" i="2"/>
  <c r="BH435" i="2"/>
  <c r="BG435" i="2"/>
  <c r="BF435" i="2"/>
  <c r="T435" i="2"/>
  <c r="R435" i="2"/>
  <c r="P435" i="2"/>
  <c r="BI432" i="2"/>
  <c r="BH432" i="2"/>
  <c r="BG432" i="2"/>
  <c r="BF432" i="2"/>
  <c r="T432" i="2"/>
  <c r="R432" i="2"/>
  <c r="P432" i="2"/>
  <c r="BI429" i="2"/>
  <c r="BH429" i="2"/>
  <c r="BG429" i="2"/>
  <c r="BF429" i="2"/>
  <c r="T429" i="2"/>
  <c r="R429" i="2"/>
  <c r="P429" i="2"/>
  <c r="BI426" i="2"/>
  <c r="BH426" i="2"/>
  <c r="BG426" i="2"/>
  <c r="BF426" i="2"/>
  <c r="T426" i="2"/>
  <c r="R426" i="2"/>
  <c r="P426" i="2"/>
  <c r="BI421" i="2"/>
  <c r="BH421" i="2"/>
  <c r="BG421" i="2"/>
  <c r="BF421" i="2"/>
  <c r="T421" i="2"/>
  <c r="R421" i="2"/>
  <c r="P421" i="2"/>
  <c r="BI417" i="2"/>
  <c r="BH417" i="2"/>
  <c r="BG417" i="2"/>
  <c r="BF417" i="2"/>
  <c r="T417" i="2"/>
  <c r="R417" i="2"/>
  <c r="P417" i="2"/>
  <c r="BI413" i="2"/>
  <c r="BH413" i="2"/>
  <c r="BG413" i="2"/>
  <c r="BF413" i="2"/>
  <c r="T413" i="2"/>
  <c r="R413" i="2"/>
  <c r="P413" i="2"/>
  <c r="BI408" i="2"/>
  <c r="BH408" i="2"/>
  <c r="BG408" i="2"/>
  <c r="BF408" i="2"/>
  <c r="T408" i="2"/>
  <c r="R408" i="2"/>
  <c r="P408" i="2"/>
  <c r="BI403" i="2"/>
  <c r="BH403" i="2"/>
  <c r="BG403" i="2"/>
  <c r="BF403" i="2"/>
  <c r="T403" i="2"/>
  <c r="R403" i="2"/>
  <c r="P403" i="2"/>
  <c r="BI399" i="2"/>
  <c r="BH399" i="2"/>
  <c r="BG399" i="2"/>
  <c r="BF399" i="2"/>
  <c r="T399" i="2"/>
  <c r="R399" i="2"/>
  <c r="P399" i="2"/>
  <c r="BI395" i="2"/>
  <c r="BH395" i="2"/>
  <c r="BG395" i="2"/>
  <c r="BF395" i="2"/>
  <c r="T395" i="2"/>
  <c r="R395" i="2"/>
  <c r="P395" i="2"/>
  <c r="BI391" i="2"/>
  <c r="BH391" i="2"/>
  <c r="BG391" i="2"/>
  <c r="BF391" i="2"/>
  <c r="T391" i="2"/>
  <c r="R391" i="2"/>
  <c r="P391" i="2"/>
  <c r="BI387" i="2"/>
  <c r="BH387" i="2"/>
  <c r="BG387" i="2"/>
  <c r="BF387" i="2"/>
  <c r="T387" i="2"/>
  <c r="R387" i="2"/>
  <c r="P387" i="2"/>
  <c r="BI383" i="2"/>
  <c r="BH383" i="2"/>
  <c r="BG383" i="2"/>
  <c r="BF383" i="2"/>
  <c r="T383" i="2"/>
  <c r="R383" i="2"/>
  <c r="P383" i="2"/>
  <c r="BI375" i="2"/>
  <c r="BH375" i="2"/>
  <c r="BG375" i="2"/>
  <c r="BF375" i="2"/>
  <c r="T375" i="2"/>
  <c r="R375" i="2"/>
  <c r="P375" i="2"/>
  <c r="BI369" i="2"/>
  <c r="BH369" i="2"/>
  <c r="BG369" i="2"/>
  <c r="BF369" i="2"/>
  <c r="T369" i="2"/>
  <c r="R369" i="2"/>
  <c r="P369" i="2"/>
  <c r="BI365" i="2"/>
  <c r="BH365" i="2"/>
  <c r="BG365" i="2"/>
  <c r="BF365" i="2"/>
  <c r="T365" i="2"/>
  <c r="R365" i="2"/>
  <c r="P365" i="2"/>
  <c r="BI358" i="2"/>
  <c r="BH358" i="2"/>
  <c r="BG358" i="2"/>
  <c r="BF358" i="2"/>
  <c r="T358" i="2"/>
  <c r="R358" i="2"/>
  <c r="P358" i="2"/>
  <c r="BI354" i="2"/>
  <c r="BH354" i="2"/>
  <c r="BG354" i="2"/>
  <c r="BF354" i="2"/>
  <c r="T354" i="2"/>
  <c r="R354" i="2"/>
  <c r="P354" i="2"/>
  <c r="BI350" i="2"/>
  <c r="BH350" i="2"/>
  <c r="BG350" i="2"/>
  <c r="BF350" i="2"/>
  <c r="T350" i="2"/>
  <c r="R350" i="2"/>
  <c r="P350" i="2"/>
  <c r="BI346" i="2"/>
  <c r="BH346" i="2"/>
  <c r="BG346" i="2"/>
  <c r="BF346" i="2"/>
  <c r="T346" i="2"/>
  <c r="R346" i="2"/>
  <c r="P346" i="2"/>
  <c r="BI342" i="2"/>
  <c r="BH342" i="2"/>
  <c r="BG342" i="2"/>
  <c r="BF342" i="2"/>
  <c r="T342" i="2"/>
  <c r="R342" i="2"/>
  <c r="P342" i="2"/>
  <c r="BI338" i="2"/>
  <c r="BH338" i="2"/>
  <c r="BG338" i="2"/>
  <c r="BF338" i="2"/>
  <c r="T338" i="2"/>
  <c r="R338" i="2"/>
  <c r="P338" i="2"/>
  <c r="BI334" i="2"/>
  <c r="BH334" i="2"/>
  <c r="BG334" i="2"/>
  <c r="BF334" i="2"/>
  <c r="T334" i="2"/>
  <c r="R334" i="2"/>
  <c r="P334" i="2"/>
  <c r="BI330" i="2"/>
  <c r="BH330" i="2"/>
  <c r="BG330" i="2"/>
  <c r="BF330" i="2"/>
  <c r="T330" i="2"/>
  <c r="R330" i="2"/>
  <c r="P330" i="2"/>
  <c r="BI327" i="2"/>
  <c r="BH327" i="2"/>
  <c r="BG327" i="2"/>
  <c r="BF327" i="2"/>
  <c r="T327" i="2"/>
  <c r="R327" i="2"/>
  <c r="P327" i="2"/>
  <c r="BI323" i="2"/>
  <c r="BH323" i="2"/>
  <c r="BG323" i="2"/>
  <c r="BF323" i="2"/>
  <c r="T323" i="2"/>
  <c r="R323" i="2"/>
  <c r="P323" i="2"/>
  <c r="BI319" i="2"/>
  <c r="BH319" i="2"/>
  <c r="BG319" i="2"/>
  <c r="BF319" i="2"/>
  <c r="T319" i="2"/>
  <c r="R319" i="2"/>
  <c r="P319" i="2"/>
  <c r="BI315" i="2"/>
  <c r="BH315" i="2"/>
  <c r="BG315" i="2"/>
  <c r="BF315" i="2"/>
  <c r="T315" i="2"/>
  <c r="R315" i="2"/>
  <c r="P315" i="2"/>
  <c r="BI312" i="2"/>
  <c r="BH312" i="2"/>
  <c r="BG312" i="2"/>
  <c r="BF312" i="2"/>
  <c r="T312" i="2"/>
  <c r="R312" i="2"/>
  <c r="P312" i="2"/>
  <c r="BI305" i="2"/>
  <c r="BH305" i="2"/>
  <c r="BG305" i="2"/>
  <c r="BF305" i="2"/>
  <c r="T305" i="2"/>
  <c r="R305" i="2"/>
  <c r="P305" i="2"/>
  <c r="BI300" i="2"/>
  <c r="BH300" i="2"/>
  <c r="BG300" i="2"/>
  <c r="BF300" i="2"/>
  <c r="T300" i="2"/>
  <c r="R300" i="2"/>
  <c r="P300" i="2"/>
  <c r="BI297" i="2"/>
  <c r="BH297" i="2"/>
  <c r="BG297" i="2"/>
  <c r="BF297" i="2"/>
  <c r="T297" i="2"/>
  <c r="R297" i="2"/>
  <c r="P297" i="2"/>
  <c r="BI292" i="2"/>
  <c r="BH292" i="2"/>
  <c r="BG292" i="2"/>
  <c r="BF292" i="2"/>
  <c r="T292" i="2"/>
  <c r="R292" i="2"/>
  <c r="P292" i="2"/>
  <c r="BI288" i="2"/>
  <c r="BH288" i="2"/>
  <c r="BG288" i="2"/>
  <c r="BF288" i="2"/>
  <c r="T288" i="2"/>
  <c r="R288" i="2"/>
  <c r="P288" i="2"/>
  <c r="BI283" i="2"/>
  <c r="BH283" i="2"/>
  <c r="BG283" i="2"/>
  <c r="BF283" i="2"/>
  <c r="T283" i="2"/>
  <c r="R283" i="2"/>
  <c r="P283" i="2"/>
  <c r="BI278" i="2"/>
  <c r="BH278" i="2"/>
  <c r="BG278" i="2"/>
  <c r="BF278" i="2"/>
  <c r="T278" i="2"/>
  <c r="R278" i="2"/>
  <c r="P278" i="2"/>
  <c r="BI274" i="2"/>
  <c r="BH274" i="2"/>
  <c r="BG274" i="2"/>
  <c r="BF274" i="2"/>
  <c r="T274" i="2"/>
  <c r="R274" i="2"/>
  <c r="P274" i="2"/>
  <c r="BI270" i="2"/>
  <c r="BH270" i="2"/>
  <c r="BG270" i="2"/>
  <c r="BF270" i="2"/>
  <c r="T270" i="2"/>
  <c r="R270" i="2"/>
  <c r="P270" i="2"/>
  <c r="BI266" i="2"/>
  <c r="BH266" i="2"/>
  <c r="BG266" i="2"/>
  <c r="BF266" i="2"/>
  <c r="T266" i="2"/>
  <c r="R266" i="2"/>
  <c r="P266" i="2"/>
  <c r="BI261" i="2"/>
  <c r="BH261" i="2"/>
  <c r="BG261" i="2"/>
  <c r="BF261" i="2"/>
  <c r="T261" i="2"/>
  <c r="R261" i="2"/>
  <c r="P261" i="2"/>
  <c r="BI258" i="2"/>
  <c r="BH258" i="2"/>
  <c r="BG258" i="2"/>
  <c r="BF258" i="2"/>
  <c r="T258" i="2"/>
  <c r="R258" i="2"/>
  <c r="P258" i="2"/>
  <c r="BI254" i="2"/>
  <c r="BH254" i="2"/>
  <c r="BG254" i="2"/>
  <c r="BF254" i="2"/>
  <c r="T254" i="2"/>
  <c r="R254" i="2"/>
  <c r="P254" i="2"/>
  <c r="BI250" i="2"/>
  <c r="BH250" i="2"/>
  <c r="BG250" i="2"/>
  <c r="BF250" i="2"/>
  <c r="T250" i="2"/>
  <c r="R250" i="2"/>
  <c r="P250" i="2"/>
  <c r="BI246" i="2"/>
  <c r="BH246" i="2"/>
  <c r="BG246" i="2"/>
  <c r="BF246" i="2"/>
  <c r="T246" i="2"/>
  <c r="R246" i="2"/>
  <c r="P246" i="2"/>
  <c r="BI242" i="2"/>
  <c r="BH242" i="2"/>
  <c r="BG242" i="2"/>
  <c r="BF242" i="2"/>
  <c r="T242" i="2"/>
  <c r="R242" i="2"/>
  <c r="P242" i="2"/>
  <c r="BI238" i="2"/>
  <c r="BH238" i="2"/>
  <c r="BG238" i="2"/>
  <c r="BF238" i="2"/>
  <c r="T238" i="2"/>
  <c r="R238" i="2"/>
  <c r="P238" i="2"/>
  <c r="BI234" i="2"/>
  <c r="BH234" i="2"/>
  <c r="BG234" i="2"/>
  <c r="BF234" i="2"/>
  <c r="T234" i="2"/>
  <c r="R234" i="2"/>
  <c r="P234" i="2"/>
  <c r="BI230" i="2"/>
  <c r="BH230" i="2"/>
  <c r="BG230" i="2"/>
  <c r="BF230" i="2"/>
  <c r="T230" i="2"/>
  <c r="R230" i="2"/>
  <c r="P230" i="2"/>
  <c r="BI226" i="2"/>
  <c r="BH226" i="2"/>
  <c r="BG226" i="2"/>
  <c r="BF226" i="2"/>
  <c r="T226" i="2"/>
  <c r="R226" i="2"/>
  <c r="P226" i="2"/>
  <c r="BI222" i="2"/>
  <c r="BH222" i="2"/>
  <c r="BG222" i="2"/>
  <c r="BF222" i="2"/>
  <c r="T222" i="2"/>
  <c r="R222" i="2"/>
  <c r="P222" i="2"/>
  <c r="BI218" i="2"/>
  <c r="BH218" i="2"/>
  <c r="BG218" i="2"/>
  <c r="BF218" i="2"/>
  <c r="T218" i="2"/>
  <c r="R218" i="2"/>
  <c r="P218" i="2"/>
  <c r="BI211" i="2"/>
  <c r="BH211" i="2"/>
  <c r="BG211" i="2"/>
  <c r="BF211" i="2"/>
  <c r="T211" i="2"/>
  <c r="R211" i="2"/>
  <c r="P211" i="2"/>
  <c r="BI207" i="2"/>
  <c r="BH207" i="2"/>
  <c r="BG207" i="2"/>
  <c r="BF207" i="2"/>
  <c r="T207" i="2"/>
  <c r="R207" i="2"/>
  <c r="P207" i="2"/>
  <c r="BI201" i="2"/>
  <c r="BH201" i="2"/>
  <c r="BG201" i="2"/>
  <c r="BF201" i="2"/>
  <c r="T201" i="2"/>
  <c r="R201" i="2"/>
  <c r="P201" i="2"/>
  <c r="BI194" i="2"/>
  <c r="BH194" i="2"/>
  <c r="BG194" i="2"/>
  <c r="BF194" i="2"/>
  <c r="T194" i="2"/>
  <c r="R194" i="2"/>
  <c r="P194" i="2"/>
  <c r="BI188" i="2"/>
  <c r="BH188" i="2"/>
  <c r="BG188" i="2"/>
  <c r="BF188" i="2"/>
  <c r="T188" i="2"/>
  <c r="R188" i="2"/>
  <c r="P188" i="2"/>
  <c r="BI184" i="2"/>
  <c r="BH184" i="2"/>
  <c r="BG184" i="2"/>
  <c r="BF184" i="2"/>
  <c r="T184" i="2"/>
  <c r="R184" i="2"/>
  <c r="P184" i="2"/>
  <c r="BI180" i="2"/>
  <c r="BH180" i="2"/>
  <c r="BG180" i="2"/>
  <c r="BF180" i="2"/>
  <c r="T180" i="2"/>
  <c r="R180" i="2"/>
  <c r="P180" i="2"/>
  <c r="BI176" i="2"/>
  <c r="BH176" i="2"/>
  <c r="BG176" i="2"/>
  <c r="BF176" i="2"/>
  <c r="T176" i="2"/>
  <c r="R176" i="2"/>
  <c r="P176" i="2"/>
  <c r="BI172" i="2"/>
  <c r="BH172" i="2"/>
  <c r="BG172" i="2"/>
  <c r="BF172" i="2"/>
  <c r="T172" i="2"/>
  <c r="R172" i="2"/>
  <c r="P172" i="2"/>
  <c r="BI167" i="2"/>
  <c r="BH167" i="2"/>
  <c r="BG167" i="2"/>
  <c r="BF167" i="2"/>
  <c r="T167" i="2"/>
  <c r="R167" i="2"/>
  <c r="P167" i="2"/>
  <c r="BI162" i="2"/>
  <c r="BH162" i="2"/>
  <c r="BG162" i="2"/>
  <c r="BF162" i="2"/>
  <c r="T162" i="2"/>
  <c r="R162" i="2"/>
  <c r="P162" i="2"/>
  <c r="BI157" i="2"/>
  <c r="BH157" i="2"/>
  <c r="BG157" i="2"/>
  <c r="BF157" i="2"/>
  <c r="T157" i="2"/>
  <c r="R157" i="2"/>
  <c r="P157" i="2"/>
  <c r="BI153" i="2"/>
  <c r="BH153" i="2"/>
  <c r="BG153" i="2"/>
  <c r="BF153" i="2"/>
  <c r="T153" i="2"/>
  <c r="R153" i="2"/>
  <c r="P153" i="2"/>
  <c r="BI147" i="2"/>
  <c r="BH147" i="2"/>
  <c r="BG147" i="2"/>
  <c r="BF147" i="2"/>
  <c r="T147" i="2"/>
  <c r="R147" i="2"/>
  <c r="P147" i="2"/>
  <c r="BI143" i="2"/>
  <c r="BH143" i="2"/>
  <c r="BG143" i="2"/>
  <c r="BF143" i="2"/>
  <c r="T143" i="2"/>
  <c r="R143" i="2"/>
  <c r="P143" i="2"/>
  <c r="BI139" i="2"/>
  <c r="BH139" i="2"/>
  <c r="BG139" i="2"/>
  <c r="BF139" i="2"/>
  <c r="T139" i="2"/>
  <c r="R139" i="2"/>
  <c r="P139" i="2"/>
  <c r="BI135" i="2"/>
  <c r="BH135" i="2"/>
  <c r="BG135" i="2"/>
  <c r="BF135" i="2"/>
  <c r="T135" i="2"/>
  <c r="R135" i="2"/>
  <c r="P135" i="2"/>
  <c r="BI130" i="2"/>
  <c r="BH130" i="2"/>
  <c r="BG130" i="2"/>
  <c r="BF130" i="2"/>
  <c r="T130" i="2"/>
  <c r="R130" i="2"/>
  <c r="P130" i="2"/>
  <c r="J123" i="2"/>
  <c r="F121" i="2"/>
  <c r="E119" i="2"/>
  <c r="J91" i="2"/>
  <c r="F89" i="2"/>
  <c r="E87" i="2"/>
  <c r="J24" i="2"/>
  <c r="E24" i="2"/>
  <c r="J92" i="2"/>
  <c r="J23" i="2"/>
  <c r="J18" i="2"/>
  <c r="E18" i="2"/>
  <c r="F124" i="2"/>
  <c r="J17" i="2"/>
  <c r="J15" i="2"/>
  <c r="E15" i="2"/>
  <c r="F123" i="2"/>
  <c r="J14" i="2"/>
  <c r="J12" i="2"/>
  <c r="J121" i="2" s="1"/>
  <c r="E7" i="2"/>
  <c r="E117" i="2" s="1"/>
  <c r="L90" i="1"/>
  <c r="AM90" i="1"/>
  <c r="AM89" i="1"/>
  <c r="L89" i="1"/>
  <c r="AM87" i="1"/>
  <c r="L87" i="1"/>
  <c r="L85" i="1"/>
  <c r="L84" i="1"/>
  <c r="BK139" i="3"/>
  <c r="J136" i="3"/>
  <c r="BK130" i="3"/>
  <c r="BK694" i="2"/>
  <c r="BK690" i="2"/>
  <c r="J686" i="2"/>
  <c r="J679" i="2"/>
  <c r="J672" i="2"/>
  <c r="BK655" i="2"/>
  <c r="J650" i="2"/>
  <c r="J633" i="2"/>
  <c r="J626" i="2"/>
  <c r="BK612" i="2"/>
  <c r="BK594" i="2"/>
  <c r="BK562" i="2"/>
  <c r="J558" i="2"/>
  <c r="BK548" i="2"/>
  <c r="J544" i="2"/>
  <c r="J534" i="2"/>
  <c r="J500" i="2"/>
  <c r="BK496" i="2"/>
  <c r="J493" i="2"/>
  <c r="J484" i="2"/>
  <c r="BK477" i="2"/>
  <c r="BK451" i="2"/>
  <c r="BK448" i="2"/>
  <c r="J444" i="2"/>
  <c r="BK441" i="2"/>
  <c r="J438" i="2"/>
  <c r="BK429" i="2"/>
  <c r="BK426" i="2"/>
  <c r="BK421" i="2"/>
  <c r="J417" i="2"/>
  <c r="BK403" i="2"/>
  <c r="BK358" i="2"/>
  <c r="J354" i="2"/>
  <c r="J350" i="2"/>
  <c r="J342" i="2"/>
  <c r="BK338" i="2"/>
  <c r="BK334" i="2"/>
  <c r="BK330" i="2"/>
  <c r="BK312" i="2"/>
  <c r="J300" i="2"/>
  <c r="J297" i="2"/>
  <c r="BK274" i="2"/>
  <c r="J270" i="2"/>
  <c r="BK266" i="2"/>
  <c r="BK254" i="2"/>
  <c r="BK250" i="2"/>
  <c r="BK222" i="2"/>
  <c r="J218" i="2"/>
  <c r="J207" i="2"/>
  <c r="J201" i="2"/>
  <c r="J188" i="2"/>
  <c r="BK172" i="2"/>
  <c r="J167" i="2"/>
  <c r="J157" i="2"/>
  <c r="J147" i="2"/>
  <c r="BK135" i="2"/>
  <c r="J130" i="2"/>
  <c r="BK134" i="3"/>
  <c r="J130" i="3"/>
  <c r="BK128" i="3"/>
  <c r="J125" i="3"/>
  <c r="BK679" i="2"/>
  <c r="BK676" i="2"/>
  <c r="J663" i="2"/>
  <c r="J646" i="2"/>
  <c r="J641" i="2"/>
  <c r="BK637" i="2"/>
  <c r="J606" i="2"/>
  <c r="BK602" i="2"/>
  <c r="J598" i="2"/>
  <c r="J590" i="2"/>
  <c r="J585" i="2"/>
  <c r="J582" i="2"/>
  <c r="J578" i="2"/>
  <c r="BK574" i="2"/>
  <c r="J570" i="2"/>
  <c r="J566" i="2"/>
  <c r="J554" i="2"/>
  <c r="J548" i="2"/>
  <c r="J539" i="2"/>
  <c r="J530" i="2"/>
  <c r="BK526" i="2"/>
  <c r="BK522" i="2"/>
  <c r="BK490" i="2"/>
  <c r="J471" i="2"/>
  <c r="J466" i="2"/>
  <c r="BK462" i="2"/>
  <c r="BK458" i="2"/>
  <c r="J448" i="2"/>
  <c r="BK438" i="2"/>
  <c r="BK435" i="2"/>
  <c r="J432" i="2"/>
  <c r="J413" i="2"/>
  <c r="J408" i="2"/>
  <c r="J403" i="2"/>
  <c r="J399" i="2"/>
  <c r="BK391" i="2"/>
  <c r="J387" i="2"/>
  <c r="BK383" i="2"/>
  <c r="BK375" i="2"/>
  <c r="J369" i="2"/>
  <c r="BK365" i="2"/>
  <c r="J358" i="2"/>
  <c r="J346" i="2"/>
  <c r="J334" i="2"/>
  <c r="J330" i="2"/>
  <c r="BK327" i="2"/>
  <c r="BK323" i="2"/>
  <c r="BK319" i="2"/>
  <c r="J315" i="2"/>
  <c r="BK305" i="2"/>
  <c r="BK300" i="2"/>
  <c r="J292" i="2"/>
  <c r="J288" i="2"/>
  <c r="BK283" i="2"/>
  <c r="BK278" i="2"/>
  <c r="BK258" i="2"/>
  <c r="BK242" i="2"/>
  <c r="BK238" i="2"/>
  <c r="J230" i="2"/>
  <c r="J226" i="2"/>
  <c r="BK211" i="2"/>
  <c r="BK188" i="2"/>
  <c r="J184" i="2"/>
  <c r="BK180" i="2"/>
  <c r="BK176" i="2"/>
  <c r="BK167" i="2"/>
  <c r="BK162" i="2"/>
  <c r="BK157" i="2"/>
  <c r="J153" i="2"/>
  <c r="J139" i="2"/>
  <c r="J135" i="2"/>
  <c r="J139" i="3"/>
  <c r="BK123" i="3"/>
  <c r="J694" i="2"/>
  <c r="BK682" i="2"/>
  <c r="J676" i="2"/>
  <c r="BK672" i="2"/>
  <c r="BK663" i="2"/>
  <c r="J655" i="2"/>
  <c r="BK646" i="2"/>
  <c r="BK641" i="2"/>
  <c r="BK633" i="2"/>
  <c r="BK622" i="2"/>
  <c r="BK617" i="2"/>
  <c r="BK606" i="2"/>
  <c r="J602" i="2"/>
  <c r="BK598" i="2"/>
  <c r="J594" i="2"/>
  <c r="BK578" i="2"/>
  <c r="BK558" i="2"/>
  <c r="BK544" i="2"/>
  <c r="BK539" i="2"/>
  <c r="BK534" i="2"/>
  <c r="BK530" i="2"/>
  <c r="J526" i="2"/>
  <c r="J522" i="2"/>
  <c r="J518" i="2"/>
  <c r="BK515" i="2"/>
  <c r="BK509" i="2"/>
  <c r="J504" i="2"/>
  <c r="BK500" i="2"/>
  <c r="J496" i="2"/>
  <c r="J490" i="2"/>
  <c r="BK484" i="2"/>
  <c r="BK481" i="2"/>
  <c r="J477" i="2"/>
  <c r="BK471" i="2"/>
  <c r="BK466" i="2"/>
  <c r="J462" i="2"/>
  <c r="J451" i="2"/>
  <c r="BK444" i="2"/>
  <c r="J441" i="2"/>
  <c r="BK432" i="2"/>
  <c r="J429" i="2"/>
  <c r="J421" i="2"/>
  <c r="J395" i="2"/>
  <c r="J391" i="2"/>
  <c r="J383" i="2"/>
  <c r="J375" i="2"/>
  <c r="J365" i="2"/>
  <c r="BK350" i="2"/>
  <c r="BK315" i="2"/>
  <c r="J312" i="2"/>
  <c r="J305" i="2"/>
  <c r="BK270" i="2"/>
  <c r="J261" i="2"/>
  <c r="J246" i="2"/>
  <c r="J242" i="2"/>
  <c r="J238" i="2"/>
  <c r="BK234" i="2"/>
  <c r="BK230" i="2"/>
  <c r="BK207" i="2"/>
  <c r="J194" i="2"/>
  <c r="BK184" i="2"/>
  <c r="J176" i="2"/>
  <c r="J172" i="2"/>
  <c r="BK153" i="2"/>
  <c r="BK143" i="2"/>
  <c r="BK139" i="2"/>
  <c r="BK136" i="3"/>
  <c r="J134" i="3"/>
  <c r="J128" i="3"/>
  <c r="BK125" i="3"/>
  <c r="J123" i="3"/>
  <c r="BK708" i="2"/>
  <c r="J708" i="2"/>
  <c r="BK704" i="2"/>
  <c r="J704" i="2"/>
  <c r="BK701" i="2"/>
  <c r="J701" i="2"/>
  <c r="BK698" i="2"/>
  <c r="J698" i="2"/>
  <c r="J690" i="2"/>
  <c r="BK686" i="2"/>
  <c r="J682" i="2"/>
  <c r="BK650" i="2"/>
  <c r="J637" i="2"/>
  <c r="BK626" i="2"/>
  <c r="J622" i="2"/>
  <c r="J617" i="2"/>
  <c r="J612" i="2"/>
  <c r="BK590" i="2"/>
  <c r="BK585" i="2"/>
  <c r="BK582" i="2"/>
  <c r="J574" i="2"/>
  <c r="BK570" i="2"/>
  <c r="BK566" i="2"/>
  <c r="J562" i="2"/>
  <c r="BK554" i="2"/>
  <c r="BK518" i="2"/>
  <c r="J515" i="2"/>
  <c r="J509" i="2"/>
  <c r="BK504" i="2"/>
  <c r="BK493" i="2"/>
  <c r="J481" i="2"/>
  <c r="J458" i="2"/>
  <c r="BK455" i="2"/>
  <c r="J455" i="2"/>
  <c r="J435" i="2"/>
  <c r="J426" i="2"/>
  <c r="BK417" i="2"/>
  <c r="BK413" i="2"/>
  <c r="BK408" i="2"/>
  <c r="BK399" i="2"/>
  <c r="BK395" i="2"/>
  <c r="BK387" i="2"/>
  <c r="BK369" i="2"/>
  <c r="BK354" i="2"/>
  <c r="BK346" i="2"/>
  <c r="BK342" i="2"/>
  <c r="J338" i="2"/>
  <c r="J327" i="2"/>
  <c r="J323" i="2"/>
  <c r="J319" i="2"/>
  <c r="BK297" i="2"/>
  <c r="BK292" i="2"/>
  <c r="BK288" i="2"/>
  <c r="J283" i="2"/>
  <c r="J278" i="2"/>
  <c r="J274" i="2"/>
  <c r="J266" i="2"/>
  <c r="BK261" i="2"/>
  <c r="J258" i="2"/>
  <c r="J254" i="2"/>
  <c r="J250" i="2"/>
  <c r="BK246" i="2"/>
  <c r="J234" i="2"/>
  <c r="BK226" i="2"/>
  <c r="J222" i="2"/>
  <c r="BK218" i="2"/>
  <c r="J211" i="2"/>
  <c r="BK201" i="2"/>
  <c r="BK194" i="2"/>
  <c r="J180" i="2"/>
  <c r="J162" i="2"/>
  <c r="BK147" i="2"/>
  <c r="J143" i="2"/>
  <c r="BK130" i="2"/>
  <c r="AS94" i="1"/>
  <c r="T129" i="2" l="1"/>
  <c r="T287" i="2"/>
  <c r="BK296" i="2"/>
  <c r="J296" i="2"/>
  <c r="J100" i="2" s="1"/>
  <c r="T412" i="2"/>
  <c r="P589" i="2"/>
  <c r="P470" i="2"/>
  <c r="P645" i="2"/>
  <c r="BK689" i="2"/>
  <c r="BK688" i="2" s="1"/>
  <c r="J688" i="2" s="1"/>
  <c r="J106" i="2" s="1"/>
  <c r="P129" i="2"/>
  <c r="R287" i="2"/>
  <c r="R296" i="2"/>
  <c r="R412" i="2"/>
  <c r="T589" i="2"/>
  <c r="T470" i="2" s="1"/>
  <c r="T645" i="2"/>
  <c r="T689" i="2"/>
  <c r="T688" i="2"/>
  <c r="BK129" i="2"/>
  <c r="J129" i="2"/>
  <c r="J98" i="2" s="1"/>
  <c r="BK287" i="2"/>
  <c r="J287" i="2" s="1"/>
  <c r="J99" i="2" s="1"/>
  <c r="P296" i="2"/>
  <c r="BK412" i="2"/>
  <c r="J412" i="2" s="1"/>
  <c r="J101" i="2" s="1"/>
  <c r="BK589" i="2"/>
  <c r="J589" i="2"/>
  <c r="J103" i="2" s="1"/>
  <c r="BK645" i="2"/>
  <c r="J645" i="2" s="1"/>
  <c r="J104" i="2" s="1"/>
  <c r="P689" i="2"/>
  <c r="P688" i="2"/>
  <c r="BK122" i="3"/>
  <c r="J122" i="3"/>
  <c r="J98" i="3" s="1"/>
  <c r="R122" i="3"/>
  <c r="BK133" i="3"/>
  <c r="J133" i="3"/>
  <c r="J99" i="3" s="1"/>
  <c r="P133" i="3"/>
  <c r="T133" i="3"/>
  <c r="R129" i="2"/>
  <c r="P287" i="2"/>
  <c r="T296" i="2"/>
  <c r="P412" i="2"/>
  <c r="R589" i="2"/>
  <c r="R470" i="2" s="1"/>
  <c r="R645" i="2"/>
  <c r="R689" i="2"/>
  <c r="R688" i="2"/>
  <c r="P122" i="3"/>
  <c r="P121" i="3"/>
  <c r="P120" i="3" s="1"/>
  <c r="AU96" i="1" s="1"/>
  <c r="T122" i="3"/>
  <c r="T121" i="3"/>
  <c r="T120" i="3" s="1"/>
  <c r="R133" i="3"/>
  <c r="J89" i="2"/>
  <c r="F92" i="2"/>
  <c r="J124" i="2"/>
  <c r="BE135" i="2"/>
  <c r="BE153" i="2"/>
  <c r="BE167" i="2"/>
  <c r="BE172" i="2"/>
  <c r="BE238" i="2"/>
  <c r="BE250" i="2"/>
  <c r="BE300" i="2"/>
  <c r="BE305" i="2"/>
  <c r="BE312" i="2"/>
  <c r="BE330" i="2"/>
  <c r="BE346" i="2"/>
  <c r="BE358" i="2"/>
  <c r="BE375" i="2"/>
  <c r="BE429" i="2"/>
  <c r="BE438" i="2"/>
  <c r="BE444" i="2"/>
  <c r="BE448" i="2"/>
  <c r="BE466" i="2"/>
  <c r="BE471" i="2"/>
  <c r="BE484" i="2"/>
  <c r="BE496" i="2"/>
  <c r="BE526" i="2"/>
  <c r="BE530" i="2"/>
  <c r="BE534" i="2"/>
  <c r="BE539" i="2"/>
  <c r="BE544" i="2"/>
  <c r="BE554" i="2"/>
  <c r="BE594" i="2"/>
  <c r="BE598" i="2"/>
  <c r="BE633" i="2"/>
  <c r="BE641" i="2"/>
  <c r="BE646" i="2"/>
  <c r="BE663" i="2"/>
  <c r="BE672" i="2"/>
  <c r="BE698" i="2"/>
  <c r="BE701" i="2"/>
  <c r="BE704" i="2"/>
  <c r="BE708" i="2"/>
  <c r="BK138" i="3"/>
  <c r="J138" i="3" s="1"/>
  <c r="J100" i="3" s="1"/>
  <c r="F91" i="2"/>
  <c r="BE130" i="2"/>
  <c r="BE162" i="2"/>
  <c r="BE180" i="2"/>
  <c r="BE211" i="2"/>
  <c r="BE218" i="2"/>
  <c r="BE222" i="2"/>
  <c r="BE254" i="2"/>
  <c r="BE274" i="2"/>
  <c r="BE283" i="2"/>
  <c r="BE292" i="2"/>
  <c r="BE297" i="2"/>
  <c r="BE323" i="2"/>
  <c r="BE327" i="2"/>
  <c r="BE334" i="2"/>
  <c r="BE338" i="2"/>
  <c r="BE354" i="2"/>
  <c r="BE399" i="2"/>
  <c r="BE403" i="2"/>
  <c r="BE413" i="2"/>
  <c r="BE417" i="2"/>
  <c r="BE435" i="2"/>
  <c r="BE458" i="2"/>
  <c r="BE490" i="2"/>
  <c r="BE548" i="2"/>
  <c r="BE562" i="2"/>
  <c r="BE570" i="2"/>
  <c r="BE582" i="2"/>
  <c r="BE650" i="2"/>
  <c r="BE676" i="2"/>
  <c r="BE694" i="2"/>
  <c r="F92" i="3"/>
  <c r="BE128" i="3"/>
  <c r="BE130" i="3"/>
  <c r="BE134" i="3"/>
  <c r="BE139" i="3"/>
  <c r="E85" i="2"/>
  <c r="BE143" i="2"/>
  <c r="BE194" i="2"/>
  <c r="BE201" i="2"/>
  <c r="BE246" i="2"/>
  <c r="BE261" i="2"/>
  <c r="BE266" i="2"/>
  <c r="BE270" i="2"/>
  <c r="BE342" i="2"/>
  <c r="BE350" i="2"/>
  <c r="BE421" i="2"/>
  <c r="BE426" i="2"/>
  <c r="BE441" i="2"/>
  <c r="BE451" i="2"/>
  <c r="BE477" i="2"/>
  <c r="BE481" i="2"/>
  <c r="BE493" i="2"/>
  <c r="BE500" i="2"/>
  <c r="BE509" i="2"/>
  <c r="BE558" i="2"/>
  <c r="BE606" i="2"/>
  <c r="BE612" i="2"/>
  <c r="BE622" i="2"/>
  <c r="BE626" i="2"/>
  <c r="BE682" i="2"/>
  <c r="BE686" i="2"/>
  <c r="BE690" i="2"/>
  <c r="BK470" i="2"/>
  <c r="J470" i="2" s="1"/>
  <c r="J102" i="2" s="1"/>
  <c r="BK685" i="2"/>
  <c r="J685" i="2"/>
  <c r="J105" i="2" s="1"/>
  <c r="E85" i="3"/>
  <c r="J89" i="3"/>
  <c r="J92" i="3"/>
  <c r="BE136" i="3"/>
  <c r="BE139" i="2"/>
  <c r="BE147" i="2"/>
  <c r="BE157" i="2"/>
  <c r="BE176" i="2"/>
  <c r="BE184" i="2"/>
  <c r="BE188" i="2"/>
  <c r="BE207" i="2"/>
  <c r="BE226" i="2"/>
  <c r="BE230" i="2"/>
  <c r="BE234" i="2"/>
  <c r="BE242" i="2"/>
  <c r="BE258" i="2"/>
  <c r="BE278" i="2"/>
  <c r="BE288" i="2"/>
  <c r="BE315" i="2"/>
  <c r="BE319" i="2"/>
  <c r="BE365" i="2"/>
  <c r="BE369" i="2"/>
  <c r="BE383" i="2"/>
  <c r="BE387" i="2"/>
  <c r="BE391" i="2"/>
  <c r="BE395" i="2"/>
  <c r="BE408" i="2"/>
  <c r="BE432" i="2"/>
  <c r="BE455" i="2"/>
  <c r="BE462" i="2"/>
  <c r="BE504" i="2"/>
  <c r="BE515" i="2"/>
  <c r="BE518" i="2"/>
  <c r="BE522" i="2"/>
  <c r="BE566" i="2"/>
  <c r="BE574" i="2"/>
  <c r="BE578" i="2"/>
  <c r="BE585" i="2"/>
  <c r="BE590" i="2"/>
  <c r="BE602" i="2"/>
  <c r="BE617" i="2"/>
  <c r="BE637" i="2"/>
  <c r="BE655" i="2"/>
  <c r="BE679" i="2"/>
  <c r="F91" i="3"/>
  <c r="BE123" i="3"/>
  <c r="BE125" i="3"/>
  <c r="J34" i="2"/>
  <c r="AW95" i="1"/>
  <c r="F34" i="2"/>
  <c r="BA95" i="1"/>
  <c r="F34" i="3"/>
  <c r="BA96" i="1"/>
  <c r="F36" i="2"/>
  <c r="BC95" i="1"/>
  <c r="F37" i="2"/>
  <c r="BD95" i="1"/>
  <c r="F37" i="3"/>
  <c r="BD96" i="1"/>
  <c r="J34" i="3"/>
  <c r="AW96" i="1"/>
  <c r="F35" i="3"/>
  <c r="BB96" i="1"/>
  <c r="F36" i="3"/>
  <c r="BC96" i="1"/>
  <c r="F35" i="2"/>
  <c r="BB95" i="1"/>
  <c r="R128" i="2" l="1"/>
  <c r="R127" i="2"/>
  <c r="R121" i="3"/>
  <c r="R120" i="3"/>
  <c r="P128" i="2"/>
  <c r="P127" i="2"/>
  <c r="AU95" i="1" s="1"/>
  <c r="AU94" i="1" s="1"/>
  <c r="T128" i="2"/>
  <c r="T127" i="2" s="1"/>
  <c r="J689" i="2"/>
  <c r="J107" i="2" s="1"/>
  <c r="BK128" i="2"/>
  <c r="BK127" i="2" s="1"/>
  <c r="J127" i="2" s="1"/>
  <c r="J30" i="2" s="1"/>
  <c r="AG95" i="1" s="1"/>
  <c r="BK121" i="3"/>
  <c r="J121" i="3"/>
  <c r="J97" i="3" s="1"/>
  <c r="BA94" i="1"/>
  <c r="W30" i="1"/>
  <c r="F33" i="2"/>
  <c r="AZ95" i="1"/>
  <c r="BC94" i="1"/>
  <c r="AY94" i="1"/>
  <c r="F33" i="3"/>
  <c r="AZ96" i="1"/>
  <c r="BB94" i="1"/>
  <c r="AX94" i="1"/>
  <c r="J33" i="2"/>
  <c r="AV95" i="1"/>
  <c r="AT95" i="1" s="1"/>
  <c r="BD94" i="1"/>
  <c r="W33" i="1" s="1"/>
  <c r="J33" i="3"/>
  <c r="AV96" i="1" s="1"/>
  <c r="AT96" i="1" s="1"/>
  <c r="J39" i="2" l="1"/>
  <c r="J128" i="2"/>
  <c r="J97" i="2" s="1"/>
  <c r="J96" i="2"/>
  <c r="BK120" i="3"/>
  <c r="J120" i="3"/>
  <c r="AN95" i="1"/>
  <c r="AZ94" i="1"/>
  <c r="W29" i="1" s="1"/>
  <c r="W32" i="1"/>
  <c r="AW94" i="1"/>
  <c r="AK30" i="1"/>
  <c r="W31" i="1"/>
  <c r="J30" i="3"/>
  <c r="AG96" i="1" s="1"/>
  <c r="AN96" i="1" s="1"/>
  <c r="J39" i="3" l="1"/>
  <c r="J96" i="3"/>
  <c r="AV94" i="1"/>
  <c r="AK29" i="1"/>
  <c r="AG94" i="1"/>
  <c r="AK26" i="1"/>
  <c r="AK35" i="1" l="1"/>
  <c r="AT94" i="1"/>
  <c r="AN94" i="1" l="1"/>
</calcChain>
</file>

<file path=xl/sharedStrings.xml><?xml version="1.0" encoding="utf-8"?>
<sst xmlns="http://schemas.openxmlformats.org/spreadsheetml/2006/main" count="5395" uniqueCount="1005">
  <si>
    <t>Export Komplet</t>
  </si>
  <si>
    <t/>
  </si>
  <si>
    <t>2.0</t>
  </si>
  <si>
    <t>ZAMOK</t>
  </si>
  <si>
    <t>False</t>
  </si>
  <si>
    <t>{87dc3b80-6517-4c79-9fb8-61b802ac5586}</t>
  </si>
  <si>
    <t>0,01</t>
  </si>
  <si>
    <t>21</t>
  </si>
  <si>
    <t>15</t>
  </si>
  <si>
    <t>REKAPITULACE STAVBY</t>
  </si>
  <si>
    <t>v ---  níže se nacházejí doplnkové a pomocné údaje k sestavám  --- v</t>
  </si>
  <si>
    <t>Návod na vyplnění</t>
  </si>
  <si>
    <t>0,001</t>
  </si>
  <si>
    <t>Kód:</t>
  </si>
  <si>
    <t>038-1-20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</si>
  <si>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</si>
  <si>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</si>
  <si>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DOBŘÍŠ, UL. U SLÁVIE - STAVEBNÍ ÚPRAVY</t>
  </si>
  <si>
    <t>KSO:</t>
  </si>
  <si>
    <t>822 2</t>
  </si>
  <si>
    <t>CC-CZ:</t>
  </si>
  <si>
    <t>2112</t>
  </si>
  <si>
    <t>Místo:</t>
  </si>
  <si>
    <t>Dobříš</t>
  </si>
  <si>
    <t>Datum:</t>
  </si>
  <si>
    <t>31. 7. 2020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</si>
  <si>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</si>
  <si>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</si>
  <si>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</si>
  <si>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</si>
  <si>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</si>
  <si>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</si>
  <si>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</si>
  <si>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</si>
  <si>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</si>
  <si>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</si>
  <si>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</si>
  <si>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DOBŘÍŠ, UL. U SLÁVIE - STAVEBNÍ ÚPRAVY. Z jejích příloh: D.1.101.1 – Technická zpráva, D.1.101.2 – Situace, D.1.101.3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</si>
  <si>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</si>
  <si>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</si>
  <si>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</si>
  <si>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</si>
  <si>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</si>
  <si>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</si>
  <si>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</si>
  <si>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</si>
  <si>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</si>
  <si>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</si>
  <si>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</si>
  <si>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</si>
  <si>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</si>
  <si>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</si>
  <si>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</si>
  <si>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</si>
  <si>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</si>
  <si>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</si>
  <si>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</si>
  <si>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</si>
  <si>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</si>
  <si>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</si>
  <si>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</si>
  <si>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</si>
  <si>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</si>
  <si>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</si>
  <si>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</si>
  <si>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</si>
  <si>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</si>
  <si>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</si>
  <si>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</si>
  <si>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</si>
  <si>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</si>
  <si>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</si>
  <si>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</si>
  <si>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</si>
  <si>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</si>
  <si>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</si>
  <si>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</si>
  <si>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</si>
  <si>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</si>
  <si>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</si>
  <si>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</si>
  <si>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</si>
  <si>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</si>
  <si>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</si>
  <si>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Zpevněné plochy</t>
  </si>
  <si>
    <t>ING</t>
  </si>
  <si>
    <t>1</t>
  </si>
  <si>
    <t>{7b7136f3-2fa1-4e6b-be0a-79762a8dec9c}</t>
  </si>
  <si>
    <t>2</t>
  </si>
  <si>
    <t>VRN</t>
  </si>
  <si>
    <t>Vedlejší rozpočtové náklady</t>
  </si>
  <si>
    <t>{b7bff643-5134-43be-bcc6-8305c598c2bc}</t>
  </si>
  <si>
    <t>KRYCÍ LIST SOUPISU PRACÍ</t>
  </si>
  <si>
    <t>Objekt:</t>
  </si>
  <si>
    <t>SO 101 - Zpevněné plochy</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</si>
  <si>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</si>
  <si>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</si>
  <si>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</si>
  <si>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</si>
  <si>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</si>
  <si>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</si>
  <si>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</si>
  <si>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</si>
  <si>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</si>
  <si>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</si>
  <si>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</si>
  <si>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</si>
  <si>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</si>
  <si>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</si>
  <si>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</si>
  <si>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</si>
  <si>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</si>
  <si>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</si>
  <si>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</si>
  <si>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</si>
  <si>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</si>
  <si>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</si>
  <si>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</si>
  <si>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</si>
  <si>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</si>
  <si>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</si>
  <si>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</si>
  <si>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</si>
  <si>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</si>
  <si>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</si>
  <si>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</si>
  <si>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</si>
  <si>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</si>
  <si>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</si>
  <si>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112151312</t>
  </si>
  <si>
    <t>Kácení stromu bez postupného spouštění koruny a kmene D do 0,3 m</t>
  </si>
  <si>
    <t>kus</t>
  </si>
  <si>
    <t>CS ÚRS 2020 01</t>
  </si>
  <si>
    <t>4</t>
  </si>
  <si>
    <t>-1566764238</t>
  </si>
  <si>
    <t>PP</t>
  </si>
  <si>
    <t>Pokácení stromu postupné bez spouštění částí kmene a koruny o průměru na řezné ploše pařezu přes 200 do 300 mm</t>
  </si>
  <si>
    <t>PSC</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</si>
  <si>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</si>
  <si>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P</t>
  </si>
  <si>
    <t>Poznámka k položce:_x000D_
mohutné keře</t>
  </si>
  <si>
    <t>VV</t>
  </si>
  <si>
    <t>11</t>
  </si>
  <si>
    <t>112201112</t>
  </si>
  <si>
    <t>Odstranění pařezů D do 0,3 m v rovině a svahu 1:5 s odklizením do 20 m a zasypáním jámy</t>
  </si>
  <si>
    <t>311804855</t>
  </si>
  <si>
    <t>Odstranění pařezu v rovině nebo na svahu do 1:5 o průměru pařezu na řezné ploše přes 200 do 300 mm</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</si>
  <si>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 </t>
  </si>
  <si>
    <t>3</t>
  </si>
  <si>
    <t>122151104</t>
  </si>
  <si>
    <t>Odkopávky a prokopávky nezapažené v hornině třídy těžitelnosti I, skupiny 1 a 2 objem do 500 m3 strojně</t>
  </si>
  <si>
    <t>m3</t>
  </si>
  <si>
    <t>-561209564</t>
  </si>
  <si>
    <t>Odkopávky a prokopávky nezapažené strojně v hornině třídy těžitelnosti I skupiny 1 a 2 přes 100 do 500 m3</t>
  </si>
  <si>
    <t xml:space="preserve">Poznámka k souboru cen:_x000D_
1. V cenách jsou započteny i náklady na přehození výkopku na vzdálenost do 3 m nebo naložení na dopravní prostředek. </t>
  </si>
  <si>
    <t>"zemina vhodná k ohumusování" 1941*0,15</t>
  </si>
  <si>
    <t>122251103</t>
  </si>
  <si>
    <t>Odkopávky a prokopávky nezapažené v hornině třídy těžitelnosti I, skupiny 3 objem do 100 m3 strojně</t>
  </si>
  <si>
    <t>936283314</t>
  </si>
  <si>
    <t>Odkopávky a prokopávky nezapažené strojně v hornině třídy těžitelnosti I skupiny 3 přes 50 do 100 m3</t>
  </si>
  <si>
    <t>620*0,15</t>
  </si>
  <si>
    <t>5</t>
  </si>
  <si>
    <t>132251102</t>
  </si>
  <si>
    <t>Hloubení rýh nezapažených  š do 800 mm v hornině třídy těžitelnosti I, skupiny 3 objem do 50 m3 strojně</t>
  </si>
  <si>
    <t>2067346675</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</si>
  <si>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</si>
  <si>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</si>
  <si>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"přípojka"</t>
  </si>
  <si>
    <t>24*0,5*1,2</t>
  </si>
  <si>
    <t>Součet</t>
  </si>
  <si>
    <t>6</t>
  </si>
  <si>
    <t>133251101</t>
  </si>
  <si>
    <t>Hloubení šachet nezapažených v hornině třídy těžitelnosti I, skupiny 3 objem do 20 m3</t>
  </si>
  <si>
    <t>-904729458</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</si>
  <si>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</si>
  <si>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</si>
  <si>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1*1*1*8</t>
  </si>
  <si>
    <t>7</t>
  </si>
  <si>
    <t>162201401</t>
  </si>
  <si>
    <t>Vodorovné přemístění větví stromů listnatých do 1 km D kmene do 300 mm</t>
  </si>
  <si>
    <t>289916937</t>
  </si>
  <si>
    <t>Vodorovné přemístění větví, kmenů nebo pařezů s naložením, složením a dopravou do 1000 m větví stromů listnatých, průměru kmene přes 100 do 300 mm</t>
  </si>
  <si>
    <t xml:space="preserve">Poznámka k souboru cen:_x000D_
1. Průměr kmene i pařezu se měří v místě řezu. 2. Měrná jednotka kus je 1 strom. </t>
  </si>
  <si>
    <t>Poznámka k položce:_x000D_
vč. likvidace</t>
  </si>
  <si>
    <t>8</t>
  </si>
  <si>
    <t>162201411</t>
  </si>
  <si>
    <t>Vodorovné přemístění kmenů stromů listnatých do 1 km D kmene do 300 mm</t>
  </si>
  <si>
    <t>-1651608756</t>
  </si>
  <si>
    <t>Vodorovné přemístění větví, kmenů nebo pařezů s naložením, složením a dopravou do 1000 m kmenů stromů listnatých, průměru přes 100 do 300 mm</t>
  </si>
  <si>
    <t>9</t>
  </si>
  <si>
    <t>162201421</t>
  </si>
  <si>
    <t>Vodorovné přemístění pařezů do 1 km D do 300 mm</t>
  </si>
  <si>
    <t>1595282413</t>
  </si>
  <si>
    <t>Vodorovné přemístění větví, kmenů nebo pařezů s naložením, složením a dopravou do 1000 m pařezů kmenů, průměru přes 100 do 300 mm</t>
  </si>
  <si>
    <t>10</t>
  </si>
  <si>
    <t>162301931</t>
  </si>
  <si>
    <t>Příplatek k vodorovnému přemístění větví stromů listnatých D kmene do 300 mm ZKD 1 km</t>
  </si>
  <si>
    <t>763536052</t>
  </si>
  <si>
    <t>Vodorovné přemístění větví, kmenů nebo pařezů s naložením, složením a dopravou Příplatek k cenám za každých dalších i započatých 1000 m přes 1000 m větví stromů listnatých, průměru kmene přes 100 do 300 mm</t>
  </si>
  <si>
    <t>11*4</t>
  </si>
  <si>
    <t>162301951</t>
  </si>
  <si>
    <t>Příplatek k vodorovnému přemístění kmenů stromů listnatých D kmene do 300 mm ZKD 1 km</t>
  </si>
  <si>
    <t>2102075443</t>
  </si>
  <si>
    <t>Vodorovné přemístění větví, kmenů nebo pařezů s naložením, složením a dopravou Příplatek k cenám za každých dalších i započatých 1000 m přes 1000 m kmenů stromů listnatých, o průměru přes 100 do 300 mm</t>
  </si>
  <si>
    <t>12</t>
  </si>
  <si>
    <t>162301971</t>
  </si>
  <si>
    <t>Příplatek k vodorovnému přemístění pařezů D 300 mm ZKD 1 km</t>
  </si>
  <si>
    <t>-1279578178</t>
  </si>
  <si>
    <t>Vodorovné přemístění větví, kmenů nebo pařezů s naložením, složením a dopravou Příplatek k cenám za každých dalších i započatých 1000 m přes 1000 m pařezů kmenů, průměru přes 100 do 300 mm</t>
  </si>
  <si>
    <t>13</t>
  </si>
  <si>
    <t>162351103</t>
  </si>
  <si>
    <t>Vodorovné přemístění do 500 m výkopku/sypaniny z horniny třídy těžitelnosti I, skupiny 1 až 3</t>
  </si>
  <si>
    <t>1095973937</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</si>
  <si>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</si>
  <si>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</si>
  <si>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"zemina v rámci stavby" 2,851</t>
  </si>
  <si>
    <t>14</t>
  </si>
  <si>
    <t>162451106</t>
  </si>
  <si>
    <t>Vodorovné přemístění do 2000 m výkopku/sypaniny z horniny třídy těžitelnosti I, skupiny 1 až 3</t>
  </si>
  <si>
    <t>579608240</t>
  </si>
  <si>
    <t>Vodorovné přemístění výkopku nebo sypaniny po suchu na obvyklém dopravním prostředku, bez naložení výkopku, avšak se složením bez rozhrnutí z horniny třídy těžitelnosti I skupiny 1 až 3 na vzdálenost přes 1 500 do 2 000 m</t>
  </si>
  <si>
    <t>"zemina k ohumusování na skládku stavby" 1630*0,15</t>
  </si>
  <si>
    <t>"zemina k ohumusování ze skládky stavby na místo upotřebení" 1630*0,15</t>
  </si>
  <si>
    <t>162651112</t>
  </si>
  <si>
    <t>Vodorovné přemístění do 5000 m výkopku/sypaniny z horniny třídy těžitelnosti I, skupiny 1 až 3</t>
  </si>
  <si>
    <t>640872653</t>
  </si>
  <si>
    <t>Vodorovné přemístění výkopku nebo sypaniny po suchu na obvyklém dopravním prostředku, bez naložení výkopku, avšak se složením bez rozhrnutí z horniny třídy těžitelnosti I skupiny 1 až 3 na vzdálenost přes 4 000 do 5 000 m</t>
  </si>
  <si>
    <t>Poznámka k položce:_x000D_
vzdálenost osdvozu je orientační, určí uchazeč dle svých kapacit</t>
  </si>
  <si>
    <t>(1941-1630)*0,15</t>
  </si>
  <si>
    <t>93+14,4+8-2,851-9,6+2</t>
  </si>
  <si>
    <t>16</t>
  </si>
  <si>
    <t>167151111</t>
  </si>
  <si>
    <t>Nakládání výkopku z hornin třídy těžitelnosti I, skupiny 1 až 3 přes 100 m3</t>
  </si>
  <si>
    <t>1071041389</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</si>
  <si>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</si>
  <si>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</si>
  <si>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2,851</t>
  </si>
  <si>
    <t>"zemina k ohumusování na skládce stavby" 1630*0,15</t>
  </si>
  <si>
    <t>17</t>
  </si>
  <si>
    <t>171201231</t>
  </si>
  <si>
    <t>Poplatek za uložení zeminy a kamení na recyklační skládce (skládkovné) kód odpadu 17 05 04</t>
  </si>
  <si>
    <t>t</t>
  </si>
  <si>
    <t>-1728087190</t>
  </si>
  <si>
    <t>Poplatek za uložení stavebního odpadu na recyklační skládce (skládkovné) zeminy a kamení zatříděného do Katalogu odpadů pod kódem 17 05 04</t>
  </si>
  <si>
    <t>151,599</t>
  </si>
  <si>
    <t>151,599*1,8 'Přepočtené koeficientem množství</t>
  </si>
  <si>
    <t>18</t>
  </si>
  <si>
    <t>174151101</t>
  </si>
  <si>
    <t>Zásyp jam, šachet rýh nebo kolem objektů sypaninou se zhutněním</t>
  </si>
  <si>
    <t>996509528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</si>
  <si>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</si>
  <si>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</si>
  <si>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"zásyp odstraněné UV zeminou" PI*0,275*0,275*1*12</t>
  </si>
  <si>
    <t>"obsyp UV štěrkopískem" 8*0,65</t>
  </si>
  <si>
    <t>"zásyp přípojek zeminou" 24*0,5*0,8</t>
  </si>
  <si>
    <t>19</t>
  </si>
  <si>
    <t>175111101</t>
  </si>
  <si>
    <t>Obsypání potrubí ručně sypaninou bez prohození, uloženou do 3 m</t>
  </si>
  <si>
    <t>-383110513</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</si>
  <si>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</si>
  <si>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</si>
  <si>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24*0,17</t>
  </si>
  <si>
    <t>20</t>
  </si>
  <si>
    <t>M</t>
  </si>
  <si>
    <t>58331200</t>
  </si>
  <si>
    <t>štěrkopísek netříděný zásypový</t>
  </si>
  <si>
    <t>454423739</t>
  </si>
  <si>
    <t>5,2+4,08</t>
  </si>
  <si>
    <t>9,28*2 'Přepočtené koeficientem množství</t>
  </si>
  <si>
    <t>181111111</t>
  </si>
  <si>
    <t>Plošná úprava terénu do 500 m2 zemina tř 1 až 4 nerovnosti do 100 mm v rovinně a svahu do 1:5</t>
  </si>
  <si>
    <t>m2</t>
  </si>
  <si>
    <t>-609713185</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</si>
  <si>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</si>
  <si>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</si>
  <si>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1630</t>
  </si>
  <si>
    <t>22</t>
  </si>
  <si>
    <t>181152302</t>
  </si>
  <si>
    <t>Úprava pláně pro silnice a dálnice v zářezech se zhutněním</t>
  </si>
  <si>
    <t>1522998933</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</si>
  <si>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</si>
  <si>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</si>
  <si>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411,3+34+1687,5+1436</t>
  </si>
  <si>
    <t>23</t>
  </si>
  <si>
    <t>181351003</t>
  </si>
  <si>
    <t>Rozprostření ornice tl vrstvy do 200 mm pl do 100 m2 v rovině nebo ve svahu do 1:5 strojně</t>
  </si>
  <si>
    <t>-684850587</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</si>
  <si>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</si>
  <si>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</si>
  <si>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24</t>
  </si>
  <si>
    <t>181411131</t>
  </si>
  <si>
    <t>Založení parkového trávníku výsevem plochy do 1000 m2 v rovině a ve svahu do 1:5</t>
  </si>
  <si>
    <t>365884959</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</si>
  <si>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</si>
  <si>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</si>
  <si>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25</t>
  </si>
  <si>
    <t>00572410.R</t>
  </si>
  <si>
    <t>osivo směs travní</t>
  </si>
  <si>
    <t>kg</t>
  </si>
  <si>
    <t>-1047055557</t>
  </si>
  <si>
    <t>osivo směs travní
vyvážená polovysoká směs 12-ti druhů letniček s rychlým nasazením květů. Nabídne hojnost květů po dobu několika měsíců až do prvních mrazíků. Obsahuje např.: Cosmidium burridgeanum, Papaver rhoeas, Cosmos bipinnatus, Linum grandiflorum, Coreopsis picta, Calendula officinali nebo Linum annum. Realizovaný vzhled je zářící a kontrastně pestrý.
Specifikace
Výška: 50 – 60 cm
Setí: polovina května
Dávka: 2-5 g/m²
První květy: 40-50 dní po výsevu
Květ: červen – říjen
Balení: pytel 1 kg (200 - 300 m²)</t>
  </si>
  <si>
    <t>1630*0,005</t>
  </si>
  <si>
    <t>8,15*1,1 'Přepočtené koeficientem množství</t>
  </si>
  <si>
    <t>26</t>
  </si>
  <si>
    <t>183151118</t>
  </si>
  <si>
    <t>Hloubení jam pro výsadbu dřevin strojně v rovině nebo ve svahu do 1:5 objem jamky do 3,00 m3</t>
  </si>
  <si>
    <t>-1833457256</t>
  </si>
  <si>
    <t>Hloubení jam pro výsadbu dřevin strojně v rovině nebo ve svahu do 1:5, objem přes 2,00 do 3,00 m3</t>
  </si>
  <si>
    <t xml:space="preserve">Poznámka k souboru cen:_x000D_
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 </t>
  </si>
  <si>
    <t>27</t>
  </si>
  <si>
    <t>183402121</t>
  </si>
  <si>
    <t>Rozrušení půdy souvislé plochy do 500 m2 hloubky do 150 mm v rovině a svahu do 1:5</t>
  </si>
  <si>
    <t>-265428980</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</si>
  <si>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</si>
  <si>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</si>
  <si>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28</t>
  </si>
  <si>
    <t>184102117</t>
  </si>
  <si>
    <t>Výsadba dřeviny s balem D do 1 m do jamky se zalitím v rovině a svahu do 1:5</t>
  </si>
  <si>
    <t>-775727951</t>
  </si>
  <si>
    <t>Výsadba dřeviny s balem do předem vyhloubené jamky se zalitím  v rovině nebo na svahu do 1:5, při průměru balu přes 800 do 1000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</si>
  <si>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</si>
  <si>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29</t>
  </si>
  <si>
    <t>strom</t>
  </si>
  <si>
    <t xml:space="preserve">strom - dle specifikace stavebníka </t>
  </si>
  <si>
    <t>898333530</t>
  </si>
  <si>
    <t>30</t>
  </si>
  <si>
    <t>184215133</t>
  </si>
  <si>
    <t>Ukotvení kmene dřevin třemi kůly D do 0,1 m délky do 3 m</t>
  </si>
  <si>
    <t>-223822032</t>
  </si>
  <si>
    <t>Ukotvení dřeviny kůly třemi kůly, délky přes 2 do 3 m</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</si>
  <si>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</si>
  <si>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Poznámka k položce:_x000D_
vč. zhotovení příček dl. 50 cm z kůlu</t>
  </si>
  <si>
    <t>31</t>
  </si>
  <si>
    <t>60591257</t>
  </si>
  <si>
    <t>kůl vyvazovací dřevěný impregnovaný D 8cm dl 3m</t>
  </si>
  <si>
    <t>2134425383</t>
  </si>
  <si>
    <t>2*3</t>
  </si>
  <si>
    <t>32</t>
  </si>
  <si>
    <t>184801121</t>
  </si>
  <si>
    <t>Ošetřování vysazených dřevin soliterních v rovině a svahu do 1:5</t>
  </si>
  <si>
    <t>-1415468957</t>
  </si>
  <si>
    <t>Ošetření vysazených dřevin  solitérních v rovině nebo na svahu do 1:5</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</si>
  <si>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 2. Ceny jsou určeny pouze pro jednorázové ošetření. 3. V cenách nejsou započteny náklady na: a) zalití rostlin; zalití se oceňuje cenami části C02 souboru cen 185 80-43 Zalití rostlin vodou, b) chemické odplevelení; tyto práce se oceňují cenami části A02 souboru cen 184 80-26 Chemické odplevelení po založení kultury, c) hnojení; tyto práce se oceňují cenami části A02 souboru cen 184 85-11 Hnojení roztokem hnojiva nebo 185 80-21 Hnojení, d) řez; tyto práce se oceňují cenami části C02 souboru cen 184 80-61 Řez stromů nebo keřů. 4. V cenách o sklonu svahu přes 1:1 jsou uvažovány podmínky pro svahy běžně schůdné; bez použití lezeckých technik. V případě použití lezeckých technik se tyto náklady oceňují individuálně. </t>
  </si>
  <si>
    <t>33</t>
  </si>
  <si>
    <t>184802111</t>
  </si>
  <si>
    <t>Chemické odplevelení před založením kultury nad 20 m2 postřikem na široko v rovině a svahu do 1:5</t>
  </si>
  <si>
    <t>-187798317</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</si>
  <si>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</si>
  <si>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</si>
  <si>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34</t>
  </si>
  <si>
    <t>184816112.R</t>
  </si>
  <si>
    <t>Hnojení pomocí tablet k jedné sazenici vč. dodání hnojiva</t>
  </si>
  <si>
    <t>540269557</t>
  </si>
  <si>
    <t>Hnojení pomocí tablet k jedné sazenici</t>
  </si>
  <si>
    <t xml:space="preserve">Poznámka k souboru cen:_x000D_
1. V cenách jsou započteny i náklady spojené s dopravou hnojiva ze vzdálenosti do 200 m, pro jakoukoliv velikost jamky 2. V cenách nejsou započteny náklady na dodání hnojiva; hnojiva se oceňují ve specifikaci. Ztratné lze stanovit ve výši 5 %. </t>
  </si>
  <si>
    <t>Poznámka k položce:_x000D_
položka vč. dodávky hnojiva</t>
  </si>
  <si>
    <t>35</t>
  </si>
  <si>
    <t>185804312</t>
  </si>
  <si>
    <t>Zalití rostlin vodou plocha přes 20 m2</t>
  </si>
  <si>
    <t>1453037472</t>
  </si>
  <si>
    <t>Zalití rostlin vodou plochy záhonů jednotlivě přes 20 m2</t>
  </si>
  <si>
    <t xml:space="preserve">Poznámka k položce:_x000D_
3x_x000D_
</t>
  </si>
  <si>
    <t>1630*0,025*3</t>
  </si>
  <si>
    <t>Vodorovné konstrukce</t>
  </si>
  <si>
    <t>36</t>
  </si>
  <si>
    <t>451573111</t>
  </si>
  <si>
    <t>Lože pod potrubí otevřený výkop ze štěrkopísku</t>
  </si>
  <si>
    <t>576682433</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</si>
  <si>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</si>
  <si>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</si>
  <si>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24*0,5*0,1</t>
  </si>
  <si>
    <t>37</t>
  </si>
  <si>
    <t>452311141</t>
  </si>
  <si>
    <t>Podkladní desky z betonu prostého tř. C 16/20 otevřený výkop</t>
  </si>
  <si>
    <t>-1428739001</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</si>
  <si>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</si>
  <si>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</si>
  <si>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0,6*0,6*0,1*8</t>
  </si>
  <si>
    <t>Komunikace pozemní</t>
  </si>
  <si>
    <t>38</t>
  </si>
  <si>
    <t>564831111</t>
  </si>
  <si>
    <t>Podklad ze štěrkodrtě ŠD tl 100 mm</t>
  </si>
  <si>
    <t>1393390723</t>
  </si>
  <si>
    <t>Podklad ze štěrkodrti ŠD  s rozprostřením a zhutněním, po zhutnění tl. 100 mm</t>
  </si>
  <si>
    <t>"pod obruby" 411,3</t>
  </si>
  <si>
    <t>39</t>
  </si>
  <si>
    <t>564851113</t>
  </si>
  <si>
    <t>Podklad ze štěrkodrtě ŠD tl 170 mm</t>
  </si>
  <si>
    <t>-1740182437</t>
  </si>
  <si>
    <t>Podklad ze štěrkodrti ŠD  s rozprostřením a zhutněním, po zhutnění tl. 170 mm</t>
  </si>
  <si>
    <t>"vozovka" 990</t>
  </si>
  <si>
    <t>"chodník" 670+27,5</t>
  </si>
  <si>
    <t>40</t>
  </si>
  <si>
    <t>564861114</t>
  </si>
  <si>
    <t>Podklad ze štěrkodrtě ŠD tl 230 mm</t>
  </si>
  <si>
    <t>406539967</t>
  </si>
  <si>
    <t>Podklad ze štěrkodrti ŠD  s rozprostřením a zhutněním, po zhutnění tl. 230 mm</t>
  </si>
  <si>
    <t>"parkovací stání" 204+420+40</t>
  </si>
  <si>
    <t>"chodníkové přejezdy" 400+24</t>
  </si>
  <si>
    <t>"zvýšené plochy" 330</t>
  </si>
  <si>
    <t>"plocha pro kontejnery" 18</t>
  </si>
  <si>
    <t>41</t>
  </si>
  <si>
    <t>564871113</t>
  </si>
  <si>
    <t>Podklad ze štěrkodrtě ŠD tl. 270 mm</t>
  </si>
  <si>
    <t>536842060</t>
  </si>
  <si>
    <t>Podklad ze štěrkodrti ŠD  s rozprostřením a zhutněním, po zhutnění tl. 270 mm</t>
  </si>
  <si>
    <t>"rampy" 34</t>
  </si>
  <si>
    <t>42</t>
  </si>
  <si>
    <t>565135121</t>
  </si>
  <si>
    <t>Asfaltový beton vrstva podkladní ACP 16+ (obalované kamenivo OKS) tl 50 mm š přes 3 m</t>
  </si>
  <si>
    <t>1332060568</t>
  </si>
  <si>
    <t>Asfaltový beton vrstva podkladní ACP 16 (obalované kamenivo střednězrnné - OKS)  s rozprostřením a zhutněním v pruhu šířky přes 3 m, po zhutnění tl. 50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</si>
  <si>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</si>
  <si>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1208+218</t>
  </si>
  <si>
    <t>43</t>
  </si>
  <si>
    <t>567122111</t>
  </si>
  <si>
    <t>Podklad ze směsi stmelené cementem SC C 8/10 (KSC I) tl 120 mm</t>
  </si>
  <si>
    <t>-911782460</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</si>
  <si>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</si>
  <si>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</si>
  <si>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44</t>
  </si>
  <si>
    <t>573191111</t>
  </si>
  <si>
    <t>Postřik infiltrační kationaktivní emulzí v množství 1 kg/m2</t>
  </si>
  <si>
    <t>147804113</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</si>
  <si>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</si>
  <si>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</si>
  <si>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1208</t>
  </si>
  <si>
    <t>45</t>
  </si>
  <si>
    <t>573211108</t>
  </si>
  <si>
    <t>Postřik živičný spojovací z asfaltu v množství 0,40 kg/m2</t>
  </si>
  <si>
    <t>153740443</t>
  </si>
  <si>
    <t>Postřik spojovací PS bez posypu kamenivem z asfaltu silničního, v množství 0,40 kg/m2</t>
  </si>
  <si>
    <t>1208+218+218</t>
  </si>
  <si>
    <t>46</t>
  </si>
  <si>
    <t>577134121</t>
  </si>
  <si>
    <t>Asfaltový beton vrstva obrusná ACO 11 (ABS) tř. I tl 40 mm š přes 3 m z nemodifikovaného asfaltu</t>
  </si>
  <si>
    <t>-159535942</t>
  </si>
  <si>
    <t>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</si>
  <si>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</si>
  <si>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47</t>
  </si>
  <si>
    <t>591211111</t>
  </si>
  <si>
    <t>Kladení dlažby z kostek drobných z kamene do lože z kameniva těženého tl 50 mm</t>
  </si>
  <si>
    <t>-348714739</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</si>
  <si>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</si>
  <si>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</si>
  <si>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48</t>
  </si>
  <si>
    <t>58381007</t>
  </si>
  <si>
    <t>kostka dlažební žula drobná 10/12</t>
  </si>
  <si>
    <t>-1559054696</t>
  </si>
  <si>
    <t>34*1,03 'Přepočtené koeficientem množství</t>
  </si>
  <si>
    <t>49</t>
  </si>
  <si>
    <t>596211110</t>
  </si>
  <si>
    <t>Kladení zámkové dlažby komunikací pro pěší tl 60 mm skupiny A pl do 50 m2</t>
  </si>
  <si>
    <t>372792376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</si>
  <si>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</si>
  <si>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</si>
  <si>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27,5</t>
  </si>
  <si>
    <t>50</t>
  </si>
  <si>
    <t>59245006</t>
  </si>
  <si>
    <t>dlažba tvar obdélník betonová pro nevidomé 200x100x60mm černá</t>
  </si>
  <si>
    <t>1060225272</t>
  </si>
  <si>
    <t>dlažba tvar obdélník betonová pro nevidomé 200x100x60mm barevná</t>
  </si>
  <si>
    <t>27,5*1,03 'Přepočtené koeficientem množství</t>
  </si>
  <si>
    <t>51</t>
  </si>
  <si>
    <t>596211112</t>
  </si>
  <si>
    <t>Kladení zámkové dlažby komunikací pro pěší tl 60 mm skupiny A pl do 300 m2</t>
  </si>
  <si>
    <t>1572218239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</si>
  <si>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</si>
  <si>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670</t>
  </si>
  <si>
    <t>52</t>
  </si>
  <si>
    <t>59245018</t>
  </si>
  <si>
    <t>dlažba tvar obdélník betonová 200x100x60mm přírodní</t>
  </si>
  <si>
    <t>507315559</t>
  </si>
  <si>
    <t>670*1,01 'Přepočtené koeficientem množství</t>
  </si>
  <si>
    <t>53</t>
  </si>
  <si>
    <t>596211210</t>
  </si>
  <si>
    <t>Kladení zámkové dlažby komunikací pro pěší tl 80 mm skupiny A pl do 50 m2</t>
  </si>
  <si>
    <t>535897560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</si>
  <si>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</si>
  <si>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"chodníkové přejezdy" 400</t>
  </si>
  <si>
    <t>"dl. pro nevidomé" 24</t>
  </si>
  <si>
    <t>54</t>
  </si>
  <si>
    <t>59245226</t>
  </si>
  <si>
    <t>dlažba tvar obdélník betonová pro nevidomé 200x100x80mm černá</t>
  </si>
  <si>
    <t>-2071612855</t>
  </si>
  <si>
    <t>dlažba tvar obdélník betonová pro nevidomé 200x100x80mm barevná</t>
  </si>
  <si>
    <t>24*1,03 'Přepočtené koeficientem množství</t>
  </si>
  <si>
    <t>55</t>
  </si>
  <si>
    <t>59245005.1</t>
  </si>
  <si>
    <t>dlažba tvar obdélník betonová 200x100x80mm žlutá</t>
  </si>
  <si>
    <t>558202750</t>
  </si>
  <si>
    <t>dlažba tvar obdélník betonová 200x100x80mm barevná</t>
  </si>
  <si>
    <t>400</t>
  </si>
  <si>
    <t>418*1,03 'Přepočtené koeficientem množství</t>
  </si>
  <si>
    <t>56</t>
  </si>
  <si>
    <t>596212210</t>
  </si>
  <si>
    <t>Kladení zámkové dlažby pozemních komunikací tl 80 mm skupiny A pl do 50 m2</t>
  </si>
  <si>
    <t>-988768983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</si>
  <si>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</si>
  <si>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</si>
  <si>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 xml:space="preserve">"vyznačení stání " </t>
  </si>
  <si>
    <t xml:space="preserve">"parkovací stání" </t>
  </si>
  <si>
    <t>204</t>
  </si>
  <si>
    <t>57</t>
  </si>
  <si>
    <t>59245005.2</t>
  </si>
  <si>
    <t>dlažba tvar obdélník betonová 200x100x80mm černá</t>
  </si>
  <si>
    <t>-1290672321</t>
  </si>
  <si>
    <t>40*1,03 'Přepočtené koeficientem množství</t>
  </si>
  <si>
    <t>58</t>
  </si>
  <si>
    <t>59245020</t>
  </si>
  <si>
    <t>dlažba tvar obdélník betonová 200x100x80mm přírodní</t>
  </si>
  <si>
    <t>-332896740</t>
  </si>
  <si>
    <t>204*1,03 'Přepočtené koeficientem množství</t>
  </si>
  <si>
    <t>59</t>
  </si>
  <si>
    <t>596212211</t>
  </si>
  <si>
    <t>Kladení zámkové dlažby pozemních komunikací tl 80 mm skupiny A pl do 100 m2</t>
  </si>
  <si>
    <t>-1617608968</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</si>
  <si>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</si>
  <si>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"zvýšené plochy křižovatek" 330</t>
  </si>
  <si>
    <t>60</t>
  </si>
  <si>
    <t>1244454803</t>
  </si>
  <si>
    <t>330</t>
  </si>
  <si>
    <t>330*1,02 'Přepočtené koeficientem množství</t>
  </si>
  <si>
    <t>61</t>
  </si>
  <si>
    <t>596412211</t>
  </si>
  <si>
    <t>Kladení dlažby z vegetačních tvárnic pozemních komunikací tl 80 mm do 100 m2</t>
  </si>
  <si>
    <t>-436671199</t>
  </si>
  <si>
    <t>Kladení dlažby z betonových vegetačních dlaždic pozemních komunikací  s ložem z kameniva těženého nebo drceného tl. do 50 mm, s vyplněním spár a vegetačních otvorů, s hutněním vibrováním tl. 80 mm, pro plochy přes 50 do 100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</si>
  <si>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</si>
  <si>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420</t>
  </si>
  <si>
    <t>62</t>
  </si>
  <si>
    <t>592452695.4.1</t>
  </si>
  <si>
    <t>dlažba zámková zatravňovací 20x20x8 cm barva přírodní</t>
  </si>
  <si>
    <t>-186197634</t>
  </si>
  <si>
    <t xml:space="preserve">dlaždice betonové dlažba zámková (ČSN EN 1338) dlažba vibrolisovaná standardní povrch (uzavřený hladký povrch) provedení: PŘÍRODNÍ dlažba  zatravňovací 20 x 20 x 8 včetně zatravňovací části, "17x17x8"(distanční nálisky 30 mm)
</t>
  </si>
  <si>
    <t>420*1,02 'Přepočtené koeficientem množství</t>
  </si>
  <si>
    <t>63</t>
  </si>
  <si>
    <t>58343810</t>
  </si>
  <si>
    <t>kamenivo drcené hrubé frakce 4/8</t>
  </si>
  <si>
    <t>2119660722</t>
  </si>
  <si>
    <t>420*0,275*0,08</t>
  </si>
  <si>
    <t>9,24*2 'Přepočtené koeficientem množství</t>
  </si>
  <si>
    <t>Trubní vedení</t>
  </si>
  <si>
    <t>64</t>
  </si>
  <si>
    <t>871315221</t>
  </si>
  <si>
    <t>Kanalizační potrubí z tvrdého PVC jednovrstvé tuhost třídy SN8 DN 160</t>
  </si>
  <si>
    <t>m</t>
  </si>
  <si>
    <t>1292751654</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</si>
  <si>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</si>
  <si>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</si>
  <si>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65</t>
  </si>
  <si>
    <t>890411811</t>
  </si>
  <si>
    <t>Bourání šachet z prefabrikovaných skruží ručně obestavěného prostoru do 1,5 m3</t>
  </si>
  <si>
    <t>-645328768</t>
  </si>
  <si>
    <t>Bourání šachet a jímek ručně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</si>
  <si>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</si>
  <si>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(PI*0,275*0,275*1)*12</t>
  </si>
  <si>
    <t>66</t>
  </si>
  <si>
    <t>895941111</t>
  </si>
  <si>
    <t>Zřízení vpusti kanalizační uliční z betonových dílců typ UV-50 normální</t>
  </si>
  <si>
    <t>-197451977</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</si>
  <si>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</si>
  <si>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</si>
  <si>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vpusti bude stanoveno na místě</t>
  </si>
  <si>
    <t>7+1</t>
  </si>
  <si>
    <t>67</t>
  </si>
  <si>
    <t>59223850</t>
  </si>
  <si>
    <t>dno pro uliční vpusť s výtokovým otvorem betonové 450x330x50mm</t>
  </si>
  <si>
    <t>-1884313353</t>
  </si>
  <si>
    <t>68</t>
  </si>
  <si>
    <t>59223864</t>
  </si>
  <si>
    <t>prstenec pro uliční vpusť vyrovnávací betonový 390x60x130mm</t>
  </si>
  <si>
    <t>-1597463467</t>
  </si>
  <si>
    <t>69</t>
  </si>
  <si>
    <t>59223857</t>
  </si>
  <si>
    <t>skruž pro uliční vpusť horní betonová 450x295x50mm</t>
  </si>
  <si>
    <t>38029338</t>
  </si>
  <si>
    <t>70</t>
  </si>
  <si>
    <t>59223870</t>
  </si>
  <si>
    <t>koš nízký pro uliční vpusti žárově Pz plech pro rám 500/300mm</t>
  </si>
  <si>
    <t>-1134740996</t>
  </si>
  <si>
    <t>71</t>
  </si>
  <si>
    <t>59223862</t>
  </si>
  <si>
    <t>skruž pro uliční vpusť středová betonová 450x295x50mm</t>
  </si>
  <si>
    <t>1969990945</t>
  </si>
  <si>
    <t>72</t>
  </si>
  <si>
    <t>899202211</t>
  </si>
  <si>
    <t>Demontáž mříží litinových včetně rámů hmotnosti přes 50 do 100 kg</t>
  </si>
  <si>
    <t>482601015</t>
  </si>
  <si>
    <t>Demontáž mříží litinových včetně rámů, hmotnosti jednotlivě přes 50 do 100 Kg</t>
  </si>
  <si>
    <t>73</t>
  </si>
  <si>
    <t>899203112</t>
  </si>
  <si>
    <t>Osazení mříží litinových včetně rámů a košů na bahno pro třídu zatížení B12, C250</t>
  </si>
  <si>
    <t>1613544829</t>
  </si>
  <si>
    <t>Osazení mříží litinových včetně rámů a košů na bahno pro třídu zatížení B125, C250</t>
  </si>
  <si>
    <t xml:space="preserve">Poznámka k souboru cen:_x000D_
1. V cenách nejsou započteny náklady na dodání mříží, rámů a košů na bahno; tyto náklady se oceňují ve specifikaci. </t>
  </si>
  <si>
    <t>74</t>
  </si>
  <si>
    <t>mříž</t>
  </si>
  <si>
    <t>obrubníková vpust výklopná B125/C250, zkosená</t>
  </si>
  <si>
    <t>-1398246131</t>
  </si>
  <si>
    <t>75</t>
  </si>
  <si>
    <t>899204112</t>
  </si>
  <si>
    <t>Osazení mříží litinových včetně rámů a košů na bahno pro třídu zatížení D400, E600</t>
  </si>
  <si>
    <t>1647015428</t>
  </si>
  <si>
    <t>76</t>
  </si>
  <si>
    <t>55242322</t>
  </si>
  <si>
    <t>mříž D 400 - plochá 300x500mm</t>
  </si>
  <si>
    <t>-175477924</t>
  </si>
  <si>
    <t>77</t>
  </si>
  <si>
    <t>899231111</t>
  </si>
  <si>
    <t>Výšková úprava uličního vstupu nebo vpusti do 200 mm zvýšením mříže</t>
  </si>
  <si>
    <t>1849573446</t>
  </si>
  <si>
    <t>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</si>
  <si>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</si>
  <si>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78</t>
  </si>
  <si>
    <t>899431111</t>
  </si>
  <si>
    <t>Výšková úprava uličního vstupu nebo vpusti do 200 mm zvýšením krycího hrnce, šoupěte nebo hydrantu</t>
  </si>
  <si>
    <t>1352086330</t>
  </si>
  <si>
    <t>Výšková úprava uličního vstupu nebo vpusti do 200 mm  zvýšením krycího hrnce, šoupěte nebo hydrantu bez úpravy armatur</t>
  </si>
  <si>
    <t>79</t>
  </si>
  <si>
    <t>napojení_02</t>
  </si>
  <si>
    <t>napojení přípojek DN do 160 na stávající potrubí, šachtu, UV</t>
  </si>
  <si>
    <t>1189951185</t>
  </si>
  <si>
    <t>napojení kanalizace DN do 160</t>
  </si>
  <si>
    <t>Poznámka k položce:_x000D_
vč. utěsnění</t>
  </si>
  <si>
    <t>Ostatní konstrukce a práce, bourání</t>
  </si>
  <si>
    <t>80</t>
  </si>
  <si>
    <t>914111111</t>
  </si>
  <si>
    <t>Montáž svislé dopravní značky do velikosti 1 m2 objímkami na sloupek nebo konzolu</t>
  </si>
  <si>
    <t>-276039061</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</si>
  <si>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</si>
  <si>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</si>
  <si>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2+2+2+2+3+3</t>
  </si>
  <si>
    <t>81</t>
  </si>
  <si>
    <t>914111112</t>
  </si>
  <si>
    <t>Montáž svislé dopravní značky do velikosti 1 m2 páskováním na sloup</t>
  </si>
  <si>
    <t>1324848682</t>
  </si>
  <si>
    <t>Montáž svislé dopravní značky základní  velikosti do 1 m2 páskováním na sloupy</t>
  </si>
  <si>
    <t>82</t>
  </si>
  <si>
    <t>40445621</t>
  </si>
  <si>
    <t>informativní značky provozní IP1-IP3, IP4b-IP7, IP10a, b 500x500mm</t>
  </si>
  <si>
    <t>2118595077</t>
  </si>
  <si>
    <t>"IP4b" 2</t>
  </si>
  <si>
    <t>83</t>
  </si>
  <si>
    <t>40445619</t>
  </si>
  <si>
    <t>zákazové, příkazové dopravní značky B1-B34, C1-15 500mm</t>
  </si>
  <si>
    <t>-1809342614</t>
  </si>
  <si>
    <t>"B2" 2</t>
  </si>
  <si>
    <t>"B24a" 2</t>
  </si>
  <si>
    <t>"B24b" 2</t>
  </si>
  <si>
    <t>84</t>
  </si>
  <si>
    <t>40445611</t>
  </si>
  <si>
    <t>značky upravující přednost P2, P3, P8 500mm</t>
  </si>
  <si>
    <t>-354067096</t>
  </si>
  <si>
    <t>"P2" 3</t>
  </si>
  <si>
    <t>85</t>
  </si>
  <si>
    <t>40445608</t>
  </si>
  <si>
    <t>značky upravující přednost P1, P4 700mm</t>
  </si>
  <si>
    <t>335406246</t>
  </si>
  <si>
    <t>"P4" 3</t>
  </si>
  <si>
    <t>86</t>
  </si>
  <si>
    <t>914111121</t>
  </si>
  <si>
    <t>Montáž svislé dopravní značky do velikosti 2 m2 objímkami na sloupek nebo konzolu</t>
  </si>
  <si>
    <t>1358719204</t>
  </si>
  <si>
    <t>Montáž svislé dopravní značky základní  velikosti do 2 m2 objímkami na sloupky nebo konzoly</t>
  </si>
  <si>
    <t>(4+5)-3</t>
  </si>
  <si>
    <t>87</t>
  </si>
  <si>
    <t>914111122</t>
  </si>
  <si>
    <t>Montáž svislé dopravní značky do velikosti 2 m2 páskováním na sloup</t>
  </si>
  <si>
    <t>-784430102</t>
  </si>
  <si>
    <t>Montáž svislé dopravní značky základní  velikosti do 2 m2 páskováním na sloupy</t>
  </si>
  <si>
    <t>88</t>
  </si>
  <si>
    <t>40445627</t>
  </si>
  <si>
    <t>informativní značky provozní IP14-IP29, IP31 1000x1500mm</t>
  </si>
  <si>
    <t>-2145021924</t>
  </si>
  <si>
    <t>"IZ8a" 4</t>
  </si>
  <si>
    <t>"IZ8b" 5</t>
  </si>
  <si>
    <t>89</t>
  </si>
  <si>
    <t>914511112</t>
  </si>
  <si>
    <t>Montáž sloupku dopravních značek délky do 3,5 m s betonovým základem a patkou</t>
  </si>
  <si>
    <t>873055678</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</si>
  <si>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</si>
  <si>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</si>
  <si>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6*2</t>
  </si>
  <si>
    <t>90</t>
  </si>
  <si>
    <t>40445225</t>
  </si>
  <si>
    <t>sloupek pro dopravní značku Zn D 60mm v 3,5m</t>
  </si>
  <si>
    <t>257563251</t>
  </si>
  <si>
    <t>91</t>
  </si>
  <si>
    <t>915121111</t>
  </si>
  <si>
    <t>Vodorovné dopravní značení vodící čáry souvislé š 250 mm základní bílá barva</t>
  </si>
  <si>
    <t>946058083</t>
  </si>
  <si>
    <t>Vodorovné dopravní značení stříkané barvou  vodící čára bílá šířky 250 mm souvislá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</si>
  <si>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</si>
  <si>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92</t>
  </si>
  <si>
    <t>915121121</t>
  </si>
  <si>
    <t>Vodorovné dopravní značení vodící čáry přerušované š 250 mm základní bílá barva</t>
  </si>
  <si>
    <t>1523066984</t>
  </si>
  <si>
    <t>Vodorovné dopravní značení stříkané barvou  vodící čára bílá šířky 250 mm přerušovaná základní</t>
  </si>
  <si>
    <t>93</t>
  </si>
  <si>
    <t>915131111</t>
  </si>
  <si>
    <t>Vodorovné dopravní značení přechody pro chodce, šipky, symboly základní bílá barva</t>
  </si>
  <si>
    <t>461982294</t>
  </si>
  <si>
    <t>Vodorovné dopravní značení stříkané barvou  přechody pro chodce, šipky, symboly bílé základní</t>
  </si>
  <si>
    <t>15*0,5</t>
  </si>
  <si>
    <t>94</t>
  </si>
  <si>
    <t>916131113</t>
  </si>
  <si>
    <t>Osazení silničního obrubníku betonového ležatého s boční opěrou do lože z betonu prostého</t>
  </si>
  <si>
    <t>-1541976302</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</si>
  <si>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</si>
  <si>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</si>
  <si>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17,1+(3+3)*0,6</t>
  </si>
  <si>
    <t>95</t>
  </si>
  <si>
    <t>592_KO_01.0</t>
  </si>
  <si>
    <t>obrubník betonový KO ke kruhovým objezdům "přímý" 60x30x19,5 cm šedá</t>
  </si>
  <si>
    <t>-1198510403</t>
  </si>
  <si>
    <t>17,1/0,6</t>
  </si>
  <si>
    <t>28,5*1,01 'Přepočtené koeficientem množství</t>
  </si>
  <si>
    <t>96</t>
  </si>
  <si>
    <t>592_KO_03</t>
  </si>
  <si>
    <t>obrubník betonový KO ke kruhovým objezdům "přechodový 15 levý, pravý" 60x15-30x19,5 cm šedá</t>
  </si>
  <si>
    <t>1756726916</t>
  </si>
  <si>
    <t>obrubník betonový KO ke kruhovým objezdům "vnější oblouk R1,0" 51,4x30x19,5 cm šedá</t>
  </si>
  <si>
    <t>"pravý" 3</t>
  </si>
  <si>
    <t>"levý" 3</t>
  </si>
  <si>
    <t>97</t>
  </si>
  <si>
    <t>916131213</t>
  </si>
  <si>
    <t>Osazení silničního obrubníku betonového stojatého s boční opěrou do lože z betonu prostého</t>
  </si>
  <si>
    <t>-1725991154</t>
  </si>
  <si>
    <t>Osazení silničního obrubníku betonového se zřízením lože, s vyplněním a zatřením spár cementovou maltou stojatého s boční opěrou z betonu prostého, do lože z betonu prostého</t>
  </si>
  <si>
    <t>567+25+138</t>
  </si>
  <si>
    <t>98</t>
  </si>
  <si>
    <t>59217030</t>
  </si>
  <si>
    <t>obrubník betonový silniční přechodový 1000x150x150-250mm</t>
  </si>
  <si>
    <t>-128151563</t>
  </si>
  <si>
    <t>"L" 20</t>
  </si>
  <si>
    <t>"P" 22</t>
  </si>
  <si>
    <t>42*1,01 'Přepočtené koeficientem množství</t>
  </si>
  <si>
    <t>99</t>
  </si>
  <si>
    <t>59217029</t>
  </si>
  <si>
    <t>obrubník betonový silniční nájezdový 1000x150x150mm</t>
  </si>
  <si>
    <t>-689762044</t>
  </si>
  <si>
    <t>138</t>
  </si>
  <si>
    <t>138*1,01 'Přepočtené koeficientem množství</t>
  </si>
  <si>
    <t>100</t>
  </si>
  <si>
    <t>59217031</t>
  </si>
  <si>
    <t>obrubník betonový silniční 1000x150x250mm</t>
  </si>
  <si>
    <t>-2063800252</t>
  </si>
  <si>
    <t>567-17</t>
  </si>
  <si>
    <t>550*1,01 'Přepočtené koeficientem množství</t>
  </si>
  <si>
    <t>101</t>
  </si>
  <si>
    <t>916231213</t>
  </si>
  <si>
    <t>Osazení chodníkového obrubníku betonového stojatého s boční opěrou do lože z betonu prostého</t>
  </si>
  <si>
    <t>37910537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</si>
  <si>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</si>
  <si>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</si>
  <si>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915</t>
  </si>
  <si>
    <t>102</t>
  </si>
  <si>
    <t>59217017</t>
  </si>
  <si>
    <t>obrubník betonový chodníkový 1000x100x250mm</t>
  </si>
  <si>
    <t>2002855854</t>
  </si>
  <si>
    <t>915*1,01 'Přepočtené koeficientem množství</t>
  </si>
  <si>
    <t>103</t>
  </si>
  <si>
    <t>919732211</t>
  </si>
  <si>
    <t>Styčná spára napojení nového živičného povrchu na stávající za tepla š 15 mm hl 25 mm s prořezáním</t>
  </si>
  <si>
    <t>-544844697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</si>
  <si>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</si>
  <si>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</si>
  <si>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160</t>
  </si>
  <si>
    <t>104</t>
  </si>
  <si>
    <t>919735111</t>
  </si>
  <si>
    <t>Řezání stávajícího živičného krytu hl do 50 mm</t>
  </si>
  <si>
    <t>-1030725207</t>
  </si>
  <si>
    <t>Řezání stávajícího živičného krytu nebo podkladu  hloubky do 50 mm</t>
  </si>
  <si>
    <t xml:space="preserve">Poznámka k souboru cen:_x000D_
1. V cenách jsou započteny i náklady na spotřebu vody. </t>
  </si>
  <si>
    <t>2*160</t>
  </si>
  <si>
    <t>105</t>
  </si>
  <si>
    <t>936104211</t>
  </si>
  <si>
    <t>Montáž odpadkového koše do betonové patky</t>
  </si>
  <si>
    <t>1772229823</t>
  </si>
  <si>
    <t>Montáž odpadkového koše  do betonové patky</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</si>
  <si>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</si>
  <si>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106</t>
  </si>
  <si>
    <t>749_koš</t>
  </si>
  <si>
    <t>koš odpadkový  - dle specifikace stavbeníka</t>
  </si>
  <si>
    <t>426197407</t>
  </si>
  <si>
    <t>107</t>
  </si>
  <si>
    <t>979024443</t>
  </si>
  <si>
    <t>Očištění vybouraných obrubníků a krajníků silničních</t>
  </si>
  <si>
    <t>57619018</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</si>
  <si>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</si>
  <si>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</si>
  <si>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1003-190</t>
  </si>
  <si>
    <t>Bourání konstrukcí</t>
  </si>
  <si>
    <t>108</t>
  </si>
  <si>
    <t>113106121</t>
  </si>
  <si>
    <t>Rozebrání dlažeb z betonových nebo kamenných dlaždic komunikací pro pěší ručně</t>
  </si>
  <si>
    <t>-1927180392</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</si>
  <si>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</si>
  <si>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</si>
  <si>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109</t>
  </si>
  <si>
    <t>113106123</t>
  </si>
  <si>
    <t>Rozebrání dlažeb ze zámkových dlaždic komunikací pro pěší ručně</t>
  </si>
  <si>
    <t>238175514</t>
  </si>
  <si>
    <t>Rozebrání dlažeb komunikací pro pěší s přemístěním hmot na skládku na vzdálenost do 3 m nebo s naložením na dopravní prostředek s ložem z kameniva nebo živice a s jakoukoliv výplní spár ručně ze zámkové dlažby</t>
  </si>
  <si>
    <t>110</t>
  </si>
  <si>
    <t>113106161</t>
  </si>
  <si>
    <t>Rozebrání dlažeb vozovek z drobných kostek s ložem z kameniva ručně</t>
  </si>
  <si>
    <t>-207186241</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</si>
  <si>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</si>
  <si>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</si>
  <si>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4,5</t>
  </si>
  <si>
    <t>111</t>
  </si>
  <si>
    <t>113107162</t>
  </si>
  <si>
    <t>Odstranění podkladu z kameniva drceného tl 200 mm strojně pl přes 50 do 200 m2</t>
  </si>
  <si>
    <t>850438537</t>
  </si>
  <si>
    <t>Odstranění podkladů nebo krytů strojně plochy jednotlivě přes 50 m2 do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</si>
  <si>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</si>
  <si>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104,5</t>
  </si>
  <si>
    <t>112</t>
  </si>
  <si>
    <t>113107223</t>
  </si>
  <si>
    <t>Odstranění podkladu z kameniva drceného tl 300 mm strojně pl přes 200 m2</t>
  </si>
  <si>
    <t>908935629</t>
  </si>
  <si>
    <t>Odstranění podkladů nebo krytů strojně plochy jednotlivě přes 200 m2 s přemístěním hmot na skládku na vzdálenost do 20 m nebo s naložením na dopravní prostředek z kameniva hrubého drceného, o tl. vrstvy přes 200 do 300 mm</t>
  </si>
  <si>
    <t>3166</t>
  </si>
  <si>
    <t>190*0,12</t>
  </si>
  <si>
    <t>113</t>
  </si>
  <si>
    <t>113107221</t>
  </si>
  <si>
    <t>Odstranění podkladu z kameniva drceného tl 50 mm strojně pl přes 200 m2</t>
  </si>
  <si>
    <t>385975441</t>
  </si>
  <si>
    <t>Odstranění podkladů nebo krytů strojně plochy jednotlivě přes 200 m2 s přemístěním hmot na skládku na vzdálenost do 20 m nebo s naložením na dopravní prostředek z kameniva hrubého drceného, o tl. vrstvy do 100 mm</t>
  </si>
  <si>
    <t>1016</t>
  </si>
  <si>
    <t>114</t>
  </si>
  <si>
    <t>113107241</t>
  </si>
  <si>
    <t>Odstranění krytu živičného tl 50 mm strojně pl přes 200 m2</t>
  </si>
  <si>
    <t>-2094557894</t>
  </si>
  <si>
    <t>Odstranění podkladů nebo krytů strojně plochy jednotlivě přes 200 m2 s přemístěním hmot na skládku na vzdálenost do 20 m nebo s naložením na dopravní prostředek živičných, o tl. vrstvy do 50 mm</t>
  </si>
  <si>
    <t>Poznámka k položce:_x000D_
průměrná tloušťka</t>
  </si>
  <si>
    <t>3166-1016</t>
  </si>
  <si>
    <t>115</t>
  </si>
  <si>
    <t>113107331</t>
  </si>
  <si>
    <t>Odstranění podkladu z betonu prostého tl 150 mm strojně pl do 50 m2</t>
  </si>
  <si>
    <t>-1860211476</t>
  </si>
  <si>
    <t>Odstranění podkladů nebo krytů strojně plochy jednotlivě do 50 m2 s přemístěním hmot na skládku na vzdálenost do 3 m nebo s naložením na dopravní prostředek z betonu prostého, o tl. vrstvy přes 100 do 150 mm</t>
  </si>
  <si>
    <t>1,5</t>
  </si>
  <si>
    <t>116</t>
  </si>
  <si>
    <t>113202111</t>
  </si>
  <si>
    <t>Vytrhání obrub krajníků obrubníků stojatých</t>
  </si>
  <si>
    <t>-1486365416</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</si>
  <si>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</si>
  <si>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</si>
  <si>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položce:_x000D_
krajníky budou odvezeny na skládku investora</t>
  </si>
  <si>
    <t>"kamenné krajníky" 1003-190</t>
  </si>
  <si>
    <t>"betonové silniční" 32</t>
  </si>
  <si>
    <t>117</t>
  </si>
  <si>
    <t>966001311</t>
  </si>
  <si>
    <t>Odstranění odpadkového koše s betonovou patkou</t>
  </si>
  <si>
    <t>252517304</t>
  </si>
  <si>
    <t>Odstranění odpadkového koše  s betonovou patkou</t>
  </si>
  <si>
    <t xml:space="preserve">Poznámka k souboru cen:_x000D_
1. V cenách jsou započteny i náklady na odklizení materiálu na vzdálenost do 20 m nebo naložení na dopravní prostředek. </t>
  </si>
  <si>
    <t>118</t>
  </si>
  <si>
    <t>966006132</t>
  </si>
  <si>
    <t>Odstranění značek dopravních nebo orientačních se sloupky s betonovými patkami</t>
  </si>
  <si>
    <t>588273109</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</si>
  <si>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</si>
  <si>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</si>
  <si>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119</t>
  </si>
  <si>
    <t>966006211</t>
  </si>
  <si>
    <t>Odstranění svislých dopravních značek ze sloupů, sloupků nebo konzol</t>
  </si>
  <si>
    <t>-1718620434</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</si>
  <si>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</si>
  <si>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</si>
  <si>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997</t>
  </si>
  <si>
    <t>Přesun sutě</t>
  </si>
  <si>
    <t>120</t>
  </si>
  <si>
    <t>997221551</t>
  </si>
  <si>
    <t>Vodorovná doprava suti ze sypkých materiálů do 1 km</t>
  </si>
  <si>
    <t>1500866387</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</si>
  <si>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</si>
  <si>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</si>
  <si>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30,305+1403,072+172,72</t>
  </si>
  <si>
    <t>121</t>
  </si>
  <si>
    <t>997221559</t>
  </si>
  <si>
    <t>Příplatek ZKD 1 km u vodorovné dopravy suti ze sypkých materiálů</t>
  </si>
  <si>
    <t>311643974</t>
  </si>
  <si>
    <t>Vodorovná doprava suti  bez naložení, ale se složením a s hrubým urovnáním Příplatek k ceně za každý další i započatý 1 km přes 1 km</t>
  </si>
  <si>
    <t>"podklad" (30,305+1403,072+172,72)*4</t>
  </si>
  <si>
    <t>122</t>
  </si>
  <si>
    <t>997221561</t>
  </si>
  <si>
    <t>Vodorovná doprava suti z kusových materiálů do 1 km</t>
  </si>
  <si>
    <t>1886677994</t>
  </si>
  <si>
    <t>Vodorovná doprava suti  bez naložení, ale se složením a s hrubým urovnáním z kusových materiálů, na vzdálenost do 1 km</t>
  </si>
  <si>
    <t>"beton na trvalou skládku" 6,63+19,5+0,488+0,087+0,492+(32*0,205)+((1003-190)*(0,205-0,065))</t>
  </si>
  <si>
    <t>"krajníky na skládku stavebníky bez poplatku" (1003-190)*0,065</t>
  </si>
  <si>
    <t>"asfalt na trvalou skládku" 210,7</t>
  </si>
  <si>
    <t>"žulové kostky na skládku stavebníka bez poplatku" 1,44</t>
  </si>
  <si>
    <t>123</t>
  </si>
  <si>
    <t>997221569</t>
  </si>
  <si>
    <t>Příplatek ZKD 1 km u vodorovné dopravy suti z kusových materiálů</t>
  </si>
  <si>
    <t>-1253849316</t>
  </si>
  <si>
    <t>"beton na trvalou skládku" (6,63+19,5+0,488+0,087+0,492+(32*0,205)+((1003-190)*(0,205-0,065)))*4</t>
  </si>
  <si>
    <t>"krajníky na skládku stavebníky bez poplatku" ((1003-190)*0,065)*4</t>
  </si>
  <si>
    <t>"asfalt na trvalou skládku" 210,7*4</t>
  </si>
  <si>
    <t>"žulové kostky na skládku stavebníka bez poplatku" 1,44*4</t>
  </si>
  <si>
    <t>124</t>
  </si>
  <si>
    <t>997221611</t>
  </si>
  <si>
    <t>Nakládání suti na dopravní prostředky pro vodorovnou dopravu</t>
  </si>
  <si>
    <t>294650603</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</si>
  <si>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</si>
  <si>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</si>
  <si>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"krajníky" (1003-190)*0,065</t>
  </si>
  <si>
    <t>125</t>
  </si>
  <si>
    <t>997221861</t>
  </si>
  <si>
    <t>Poplatek za uložení stavebního odpadu na recyklační skládce (skládkovné) z prostého betonu pod kódem 17 01 01</t>
  </si>
  <si>
    <t>1838326570</t>
  </si>
  <si>
    <t>Poplatek za uložení stavebního odpadu na recyklační skládce (skládkovné) z prostého betonu zatříděného do Katalogu odpadů pod kódem 17 01 01</t>
  </si>
  <si>
    <t>6,63+19,5+0,488+0,087+0,492+(32*0,205)+((1003-190)*(0,205-0,065))</t>
  </si>
  <si>
    <t>126</t>
  </si>
  <si>
    <t>997221873</t>
  </si>
  <si>
    <t>348301383</t>
  </si>
  <si>
    <t>30,305+1403,072+172,72</t>
  </si>
  <si>
    <t>127</t>
  </si>
  <si>
    <t>997221875</t>
  </si>
  <si>
    <t>Poplatek za uložení stavebního odpadu na recyklační skládce (skládkovné) asfaltového bez obsahu dehtu zatříděného do Katalogu odpadů pod kódem 17 03 02</t>
  </si>
  <si>
    <t>1849951987</t>
  </si>
  <si>
    <t>210,7</t>
  </si>
  <si>
    <t>998</t>
  </si>
  <si>
    <t>Přesun hmot</t>
  </si>
  <si>
    <t>128</t>
  </si>
  <si>
    <t>998223011</t>
  </si>
  <si>
    <t>Přesun hmot pro pozemní komunikace s krytem dlážděným</t>
  </si>
  <si>
    <t>354148630</t>
  </si>
  <si>
    <t>Přesun hmot pro pozemní komunikace s krytem dlážděným  dopravní vzdálenost do 200 m jakékoliv délky objektu</t>
  </si>
  <si>
    <t>Práce a dodávky M</t>
  </si>
  <si>
    <t>46-M</t>
  </si>
  <si>
    <t>Zemní práce při extr.mont.pracích</t>
  </si>
  <si>
    <t>129</t>
  </si>
  <si>
    <t>460150133</t>
  </si>
  <si>
    <t>Hloubení kabelových zapažených i nezapažených rýh ručně š 35 cm, hl 50 cm, v hornině tř 3</t>
  </si>
  <si>
    <t>-755951849</t>
  </si>
  <si>
    <t>Hloubení zapažených i nezapažených kabelových rýh ručně včetně urovnání dna s přemístěním výkopku do vzdálenosti 3 m od okraje jámy nebo naložením na dopravní prostředek šířky 35 cm, hloubky 50 cm, v hornině třídy 3</t>
  </si>
  <si>
    <t xml:space="preserve">Poznámka k souboru cen:_x000D_
1. Ceny hloubení rýh v hornině třídy 6 a 7 se oceňují cenami souboru cen 460 20- . Hloubení nezapažených kabelových rýh strojně. </t>
  </si>
  <si>
    <t>130</t>
  </si>
  <si>
    <t>460421001</t>
  </si>
  <si>
    <t>Lože kabelů z písku nebo štěrkopísku tl 5 cm nad kabel, bez zakrytí, šířky lože do 65 cm</t>
  </si>
  <si>
    <t>-1078635299</t>
  </si>
  <si>
    <t>Kabelové lože včetně podsypu, zhutnění a urovnání povrchu  z písku nebo štěrkopísku tloušťky 5 cm nad kabel bez zakrytí, šířky do 65 cm</t>
  </si>
  <si>
    <t xml:space="preserve">Poznámka k souboru cen:_x000D_
1. V cenách -1021 až -1072, -1121 až -1172 a -1221 až -1272 nejsou započteny náklady na dodávku betonových a plastových desek. Tato dodávka se oceňuje ve specifikaci. </t>
  </si>
  <si>
    <t>131</t>
  </si>
  <si>
    <t>460490013</t>
  </si>
  <si>
    <t>Krytí kabelů výstražnou fólií šířky 34 cm</t>
  </si>
  <si>
    <t>-899011619</t>
  </si>
  <si>
    <t>Krytí kabelů, spojek, koncovek a odbočnic  kabelů výstražnou fólií z PVC včetně vyrovnání povrchu rýhy, rozvinutí a uložení fólie do rýhy, fólie šířky do 34cm</t>
  </si>
  <si>
    <t>132</t>
  </si>
  <si>
    <t>460520164</t>
  </si>
  <si>
    <t>Montáž trubek ochranných plastových tuhých D do 110 mm uložených do rýhy</t>
  </si>
  <si>
    <t>-1792391016</t>
  </si>
  <si>
    <t>Montáž trubek ochranných uložených volně do rýhy plastových tuhých,vnitřního průměru přes 90 do 110 mm</t>
  </si>
  <si>
    <t>133</t>
  </si>
  <si>
    <t>34571098</t>
  </si>
  <si>
    <t>trubka elektroinstalační dělená (chránička) D 100/110mm, HDPE</t>
  </si>
  <si>
    <t>522067590</t>
  </si>
  <si>
    <t>50*1,05 'Přepočtené koeficientem množství</t>
  </si>
  <si>
    <t>134</t>
  </si>
  <si>
    <t>460560133</t>
  </si>
  <si>
    <t>Zásyp rýh ručně šířky 35 cm, hloubky 50 cm, z horniny třídy 3</t>
  </si>
  <si>
    <t>-1500250922</t>
  </si>
  <si>
    <t>Zásyp kabelových rýh ručně s uložením výkopku ve vrstvách včetně zhutnění a urovnání povrchu šířky 35 cm hloubky 50 cm, v hornině třídy 3</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</si>
  <si>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</si>
  <si>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</si>
  <si>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</si>
  <si>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</si>
  <si>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</si>
  <si>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</si>
  <si>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011114000</t>
  </si>
  <si>
    <t>Inženýrsko-geologický průzkum (vzorky a CBR zkouška zemní pláně)</t>
  </si>
  <si>
    <t>kpl</t>
  </si>
  <si>
    <t>1024</t>
  </si>
  <si>
    <t>1237850879</t>
  </si>
  <si>
    <t>Inženýrsko-geologický průzkum zemní pláně</t>
  </si>
  <si>
    <t>012103000</t>
  </si>
  <si>
    <t>Geodetické práce před výstavbou (vytyčení IS)</t>
  </si>
  <si>
    <t>-502477447</t>
  </si>
  <si>
    <t>Geodetické práce před výstavbou</t>
  </si>
  <si>
    <t>Poznámka k položce:_x000D_
vč. případných sond na inženýrskýc sítí</t>
  </si>
  <si>
    <t>012203000</t>
  </si>
  <si>
    <t>Geodetické práce při provádění stavby</t>
  </si>
  <si>
    <t>720732517</t>
  </si>
  <si>
    <t>012303000</t>
  </si>
  <si>
    <t>Geodetické práce po výstavbě</t>
  </si>
  <si>
    <t>351887374</t>
  </si>
  <si>
    <t>Poznámka k položce:_x000D_
zaměření skutečného provedení</t>
  </si>
  <si>
    <t>VRN3</t>
  </si>
  <si>
    <t>Zařízení staveniště</t>
  </si>
  <si>
    <t>030001000</t>
  </si>
  <si>
    <t>661767960</t>
  </si>
  <si>
    <t>034303000</t>
  </si>
  <si>
    <t>Dopravní značení na staveništi</t>
  </si>
  <si>
    <t>-800832337</t>
  </si>
  <si>
    <t>VRN4</t>
  </si>
  <si>
    <t>Inženýrská činnost</t>
  </si>
  <si>
    <t>043154000</t>
  </si>
  <si>
    <t>Zkoušky hutnicí</t>
  </si>
  <si>
    <t>412436076</t>
  </si>
  <si>
    <t>Poznámka k položce:_x000D_
celkem na stavbu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</si>
</sst>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2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10"/>
      <c r="AS2" s="310"/>
      <c r="AT2" s="310"/>
      <c r="AU2" s="310"/>
      <c r="AV2" s="310"/>
      <c r="AW2" s="310"/>
      <c r="AX2" s="310"/>
      <c r="AY2" s="310"/>
      <c r="AZ2" s="310"/>
      <c r="BA2" s="310"/>
      <c r="BB2" s="310"/>
      <c r="BC2" s="310"/>
      <c r="BD2" s="310"/>
      <c r="BE2" s="31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3" t="s">
        <v>14</v>
      </c>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2"/>
      <c r="AQ5" s="22"/>
      <c r="AR5" s="20"/>
      <c r="BE5" s="270" t="s">
        <v>15</v>
      </c>
      <c r="BS5" s="17" t="s">
        <v>6</v>
      </c>
    </row>
    <row r="6" spans="1:74" s="1" customFormat="1" ht="36.950000000000003" customHeight="1">
      <c r="B6" s="21"/>
      <c r="C6" s="22"/>
      <c r="D6" s="28" t="s">
        <v>16</v>
      </c>
      <c r="E6" s="22"/>
      <c r="F6" s="22"/>
      <c r="G6" s="22"/>
      <c r="H6" s="22"/>
      <c r="I6" s="22"/>
      <c r="J6" s="22"/>
      <c r="K6" s="275" t="s">
        <v>17</v>
      </c>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2"/>
      <c r="AQ6" s="22"/>
      <c r="AR6" s="20"/>
      <c r="BE6" s="271"/>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271"/>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71"/>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1"/>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1</v>
      </c>
      <c r="AO10" s="22"/>
      <c r="AP10" s="22"/>
      <c r="AQ10" s="22"/>
      <c r="AR10" s="20"/>
      <c r="BE10" s="271"/>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1</v>
      </c>
      <c r="AO11" s="22"/>
      <c r="AP11" s="22"/>
      <c r="AQ11" s="22"/>
      <c r="AR11" s="20"/>
      <c r="BE11" s="271"/>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1"/>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31</v>
      </c>
      <c r="AO13" s="22"/>
      <c r="AP13" s="22"/>
      <c r="AQ13" s="22"/>
      <c r="AR13" s="20"/>
      <c r="BE13" s="271"/>
      <c r="BS13" s="17" t="s">
        <v>6</v>
      </c>
    </row>
    <row r="14" spans="1:74" ht="12.75">
      <c r="B14" s="21"/>
      <c r="C14" s="22"/>
      <c r="D14" s="22"/>
      <c r="E14" s="276" t="s">
        <v>31</v>
      </c>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9" t="s">
        <v>29</v>
      </c>
      <c r="AL14" s="22"/>
      <c r="AM14" s="22"/>
      <c r="AN14" s="31" t="s">
        <v>31</v>
      </c>
      <c r="AO14" s="22"/>
      <c r="AP14" s="22"/>
      <c r="AQ14" s="22"/>
      <c r="AR14" s="20"/>
      <c r="BE14" s="271"/>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1"/>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1</v>
      </c>
      <c r="AO16" s="22"/>
      <c r="AP16" s="22"/>
      <c r="AQ16" s="22"/>
      <c r="AR16" s="20"/>
      <c r="BE16" s="271"/>
      <c r="BS16" s="17" t="s">
        <v>4</v>
      </c>
    </row>
    <row r="17" spans="1:71" s="1" customFormat="1" ht="18.399999999999999"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1</v>
      </c>
      <c r="AO17" s="22"/>
      <c r="AP17" s="22"/>
      <c r="AQ17" s="22"/>
      <c r="AR17" s="20"/>
      <c r="BE17" s="271"/>
      <c r="BS17" s="17" t="s">
        <v>34</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1"/>
      <c r="BS18" s="17" t="s">
        <v>6</v>
      </c>
    </row>
    <row r="19" spans="1:71" s="1" customFormat="1" ht="12" customHeight="1">
      <c r="B19" s="21"/>
      <c r="C19" s="22"/>
      <c r="D19" s="29"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1</v>
      </c>
      <c r="AO19" s="22"/>
      <c r="AP19" s="22"/>
      <c r="AQ19" s="22"/>
      <c r="AR19" s="20"/>
      <c r="BE19" s="271"/>
      <c r="BS19" s="17" t="s">
        <v>6</v>
      </c>
    </row>
    <row r="20" spans="1:71" s="1" customFormat="1" ht="18.399999999999999"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1</v>
      </c>
      <c r="AO20" s="22"/>
      <c r="AP20" s="22"/>
      <c r="AQ20" s="22"/>
      <c r="AR20" s="20"/>
      <c r="BE20" s="271"/>
      <c r="BS20" s="17" t="s">
        <v>34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1"/>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1"/>
    </row>
    <row r="23" spans="1:71" s="1" customFormat="1" ht="156" customHeight="1">
      <c r="B23" s="21"/>
      <c r="C23" s="22"/>
      <c r="D23" s="22"/>
      <c r="E23" s="278" t="s">
        <v>37</v>
      </c>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8"/>
      <c r="AI23" s="278"/>
      <c r="AJ23" s="278"/>
      <c r="AK23" s="278"/>
      <c r="AL23" s="278"/>
      <c r="AM23" s="278"/>
      <c r="AN23" s="278"/>
      <c r="AO23" s="22"/>
      <c r="AP23" s="22"/>
      <c r="AQ23" s="22"/>
      <c r="AR23" s="20"/>
      <c r="BE23" s="271"/>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1"/>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1"/>
    </row>
    <row r="26" spans="1:71" s="2" customFormat="1" ht="25.9" customHeight="1">
      <c r="A26" s="34"/>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9">
        <f>ROUND(AG94,2)</f>
        <v>0</v>
      </c>
      <c r="AL26" s="280"/>
      <c r="AM26" s="280"/>
      <c r="AN26" s="280"/>
      <c r="AO26" s="280"/>
      <c r="AP26" s="36"/>
      <c r="AQ26" s="36"/>
      <c r="AR26" s="39"/>
      <c r="BE26" s="271"/>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1"/>
    </row>
    <row r="28" spans="1:71" s="2" customFormat="1" ht="12.75">
      <c r="A28" s="34"/>
      <c r="B28" s="35"/>
      <c r="C28" s="36"/>
      <c r="D28" s="36"/>
      <c r="E28" s="36"/>
      <c r="F28" s="36"/>
      <c r="G28" s="36"/>
      <c r="H28" s="36"/>
      <c r="I28" s="36"/>
      <c r="J28" s="36"/>
      <c r="K28" s="36"/>
      <c r="L28" s="281" t="s">
        <v>39</v>
      </c>
      <c r="M28" s="281"/>
      <c r="N28" s="281"/>
      <c r="O28" s="281"/>
      <c r="P28" s="281"/>
      <c r="Q28" s="36"/>
      <c r="R28" s="36"/>
      <c r="S28" s="36"/>
      <c r="T28" s="36"/>
      <c r="U28" s="36"/>
      <c r="V28" s="36"/>
      <c r="W28" s="281" t="s">
        <v>40</v>
      </c>
      <c r="X28" s="281"/>
      <c r="Y28" s="281"/>
      <c r="Z28" s="281"/>
      <c r="AA28" s="281"/>
      <c r="AB28" s="281"/>
      <c r="AC28" s="281"/>
      <c r="AD28" s="281"/>
      <c r="AE28" s="281"/>
      <c r="AF28" s="36"/>
      <c r="AG28" s="36"/>
      <c r="AH28" s="36"/>
      <c r="AI28" s="36"/>
      <c r="AJ28" s="36"/>
      <c r="AK28" s="281" t="s">
        <v>41</v>
      </c>
      <c r="AL28" s="281"/>
      <c r="AM28" s="281"/>
      <c r="AN28" s="281"/>
      <c r="AO28" s="281"/>
      <c r="AP28" s="36"/>
      <c r="AQ28" s="36"/>
      <c r="AR28" s="39"/>
      <c r="BE28" s="271"/>
    </row>
    <row r="29" spans="1:71" s="3" customFormat="1" ht="14.45" customHeight="1">
      <c r="B29" s="40"/>
      <c r="C29" s="41"/>
      <c r="D29" s="29" t="s">
        <v>42</v>
      </c>
      <c r="E29" s="41"/>
      <c r="F29" s="29" t="s">
        <v>43</v>
      </c>
      <c r="G29" s="41"/>
      <c r="H29" s="41"/>
      <c r="I29" s="41"/>
      <c r="J29" s="41"/>
      <c r="K29" s="41"/>
      <c r="L29" s="284">
        <v>0.21</v>
      </c>
      <c r="M29" s="283"/>
      <c r="N29" s="283"/>
      <c r="O29" s="283"/>
      <c r="P29" s="283"/>
      <c r="Q29" s="41"/>
      <c r="R29" s="41"/>
      <c r="S29" s="41"/>
      <c r="T29" s="41"/>
      <c r="U29" s="41"/>
      <c r="V29" s="41"/>
      <c r="W29" s="282">
        <f>ROUND(AZ94, 2)</f>
        <v>0</v>
      </c>
      <c r="X29" s="283"/>
      <c r="Y29" s="283"/>
      <c r="Z29" s="283"/>
      <c r="AA29" s="283"/>
      <c r="AB29" s="283"/>
      <c r="AC29" s="283"/>
      <c r="AD29" s="283"/>
      <c r="AE29" s="283"/>
      <c r="AF29" s="41"/>
      <c r="AG29" s="41"/>
      <c r="AH29" s="41"/>
      <c r="AI29" s="41"/>
      <c r="AJ29" s="41"/>
      <c r="AK29" s="282">
        <f>ROUND(AV94, 2)</f>
        <v>0</v>
      </c>
      <c r="AL29" s="283"/>
      <c r="AM29" s="283"/>
      <c r="AN29" s="283"/>
      <c r="AO29" s="283"/>
      <c r="AP29" s="41"/>
      <c r="AQ29" s="41"/>
      <c r="AR29" s="42"/>
      <c r="BE29" s="272"/>
    </row>
    <row r="30" spans="1:71" s="3" customFormat="1" ht="14.45" customHeight="1">
      <c r="B30" s="40"/>
      <c r="C30" s="41"/>
      <c r="D30" s="41"/>
      <c r="E30" s="41"/>
      <c r="F30" s="29" t="s">
        <v>44</v>
      </c>
      <c r="G30" s="41"/>
      <c r="H30" s="41"/>
      <c r="I30" s="41"/>
      <c r="J30" s="41"/>
      <c r="K30" s="41"/>
      <c r="L30" s="284">
        <v>0.15</v>
      </c>
      <c r="M30" s="283"/>
      <c r="N30" s="283"/>
      <c r="O30" s="283"/>
      <c r="P30" s="283"/>
      <c r="Q30" s="41"/>
      <c r="R30" s="41"/>
      <c r="S30" s="41"/>
      <c r="T30" s="41"/>
      <c r="U30" s="41"/>
      <c r="V30" s="41"/>
      <c r="W30" s="282">
        <f>ROUND(BA94, 2)</f>
        <v>0</v>
      </c>
      <c r="X30" s="283"/>
      <c r="Y30" s="283"/>
      <c r="Z30" s="283"/>
      <c r="AA30" s="283"/>
      <c r="AB30" s="283"/>
      <c r="AC30" s="283"/>
      <c r="AD30" s="283"/>
      <c r="AE30" s="283"/>
      <c r="AF30" s="41"/>
      <c r="AG30" s="41"/>
      <c r="AH30" s="41"/>
      <c r="AI30" s="41"/>
      <c r="AJ30" s="41"/>
      <c r="AK30" s="282">
        <f>ROUND(AW94, 2)</f>
        <v>0</v>
      </c>
      <c r="AL30" s="283"/>
      <c r="AM30" s="283"/>
      <c r="AN30" s="283"/>
      <c r="AO30" s="283"/>
      <c r="AP30" s="41"/>
      <c r="AQ30" s="41"/>
      <c r="AR30" s="42"/>
      <c r="BE30" s="272"/>
    </row>
    <row r="31" spans="1:71" s="3" customFormat="1" ht="14.45" hidden="1" customHeight="1">
      <c r="B31" s="40"/>
      <c r="C31" s="41"/>
      <c r="D31" s="41"/>
      <c r="E31" s="41"/>
      <c r="F31" s="29" t="s">
        <v>45</v>
      </c>
      <c r="G31" s="41"/>
      <c r="H31" s="41"/>
      <c r="I31" s="41"/>
      <c r="J31" s="41"/>
      <c r="K31" s="41"/>
      <c r="L31" s="284">
        <v>0.21</v>
      </c>
      <c r="M31" s="283"/>
      <c r="N31" s="283"/>
      <c r="O31" s="283"/>
      <c r="P31" s="283"/>
      <c r="Q31" s="41"/>
      <c r="R31" s="41"/>
      <c r="S31" s="41"/>
      <c r="T31" s="41"/>
      <c r="U31" s="41"/>
      <c r="V31" s="41"/>
      <c r="W31" s="282">
        <f>ROUND(BB94, 2)</f>
        <v>0</v>
      </c>
      <c r="X31" s="283"/>
      <c r="Y31" s="283"/>
      <c r="Z31" s="283"/>
      <c r="AA31" s="283"/>
      <c r="AB31" s="283"/>
      <c r="AC31" s="283"/>
      <c r="AD31" s="283"/>
      <c r="AE31" s="283"/>
      <c r="AF31" s="41"/>
      <c r="AG31" s="41"/>
      <c r="AH31" s="41"/>
      <c r="AI31" s="41"/>
      <c r="AJ31" s="41"/>
      <c r="AK31" s="282">
        <v>0</v>
      </c>
      <c r="AL31" s="283"/>
      <c r="AM31" s="283"/>
      <c r="AN31" s="283"/>
      <c r="AO31" s="283"/>
      <c r="AP31" s="41"/>
      <c r="AQ31" s="41"/>
      <c r="AR31" s="42"/>
      <c r="BE31" s="272"/>
    </row>
    <row r="32" spans="1:71" s="3" customFormat="1" ht="14.45" hidden="1" customHeight="1">
      <c r="B32" s="40"/>
      <c r="C32" s="41"/>
      <c r="D32" s="41"/>
      <c r="E32" s="41"/>
      <c r="F32" s="29" t="s">
        <v>46</v>
      </c>
      <c r="G32" s="41"/>
      <c r="H32" s="41"/>
      <c r="I32" s="41"/>
      <c r="J32" s="41"/>
      <c r="K32" s="41"/>
      <c r="L32" s="284">
        <v>0.15</v>
      </c>
      <c r="M32" s="283"/>
      <c r="N32" s="283"/>
      <c r="O32" s="283"/>
      <c r="P32" s="283"/>
      <c r="Q32" s="41"/>
      <c r="R32" s="41"/>
      <c r="S32" s="41"/>
      <c r="T32" s="41"/>
      <c r="U32" s="41"/>
      <c r="V32" s="41"/>
      <c r="W32" s="282">
        <f>ROUND(BC94, 2)</f>
        <v>0</v>
      </c>
      <c r="X32" s="283"/>
      <c r="Y32" s="283"/>
      <c r="Z32" s="283"/>
      <c r="AA32" s="283"/>
      <c r="AB32" s="283"/>
      <c r="AC32" s="283"/>
      <c r="AD32" s="283"/>
      <c r="AE32" s="283"/>
      <c r="AF32" s="41"/>
      <c r="AG32" s="41"/>
      <c r="AH32" s="41"/>
      <c r="AI32" s="41"/>
      <c r="AJ32" s="41"/>
      <c r="AK32" s="282">
        <v>0</v>
      </c>
      <c r="AL32" s="283"/>
      <c r="AM32" s="283"/>
      <c r="AN32" s="283"/>
      <c r="AO32" s="283"/>
      <c r="AP32" s="41"/>
      <c r="AQ32" s="41"/>
      <c r="AR32" s="42"/>
      <c r="BE32" s="272"/>
    </row>
    <row r="33" spans="1:57" s="3" customFormat="1" ht="14.45" hidden="1" customHeight="1">
      <c r="B33" s="40"/>
      <c r="C33" s="41"/>
      <c r="D33" s="41"/>
      <c r="E33" s="41"/>
      <c r="F33" s="29" t="s">
        <v>47</v>
      </c>
      <c r="G33" s="41"/>
      <c r="H33" s="41"/>
      <c r="I33" s="41"/>
      <c r="J33" s="41"/>
      <c r="K33" s="41"/>
      <c r="L33" s="284">
        <v>0</v>
      </c>
      <c r="M33" s="283"/>
      <c r="N33" s="283"/>
      <c r="O33" s="283"/>
      <c r="P33" s="283"/>
      <c r="Q33" s="41"/>
      <c r="R33" s="41"/>
      <c r="S33" s="41"/>
      <c r="T33" s="41"/>
      <c r="U33" s="41"/>
      <c r="V33" s="41"/>
      <c r="W33" s="282">
        <f>ROUND(BD94, 2)</f>
        <v>0</v>
      </c>
      <c r="X33" s="283"/>
      <c r="Y33" s="283"/>
      <c r="Z33" s="283"/>
      <c r="AA33" s="283"/>
      <c r="AB33" s="283"/>
      <c r="AC33" s="283"/>
      <c r="AD33" s="283"/>
      <c r="AE33" s="283"/>
      <c r="AF33" s="41"/>
      <c r="AG33" s="41"/>
      <c r="AH33" s="41"/>
      <c r="AI33" s="41"/>
      <c r="AJ33" s="41"/>
      <c r="AK33" s="282">
        <v>0</v>
      </c>
      <c r="AL33" s="283"/>
      <c r="AM33" s="283"/>
      <c r="AN33" s="283"/>
      <c r="AO33" s="283"/>
      <c r="AP33" s="41"/>
      <c r="AQ33" s="41"/>
      <c r="AR33" s="42"/>
      <c r="BE33" s="27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1"/>
    </row>
    <row r="35" spans="1:57" s="2" customFormat="1" ht="25.9" customHeight="1">
      <c r="A35" s="34"/>
      <c r="B35" s="35"/>
      <c r="C35" s="43"/>
      <c r="D35" s="44" t="s">
        <v>48</v>
      </c>
      <c r="E35" s="45"/>
      <c r="F35" s="45"/>
      <c r="G35" s="45"/>
      <c r="H35" s="45"/>
      <c r="I35" s="45"/>
      <c r="J35" s="45"/>
      <c r="K35" s="45"/>
      <c r="L35" s="45"/>
      <c r="M35" s="45"/>
      <c r="N35" s="45"/>
      <c r="O35" s="45"/>
      <c r="P35" s="45"/>
      <c r="Q35" s="45"/>
      <c r="R35" s="45"/>
      <c r="S35" s="45"/>
      <c r="T35" s="46" t="s">
        <v>49</v>
      </c>
      <c r="U35" s="45"/>
      <c r="V35" s="45"/>
      <c r="W35" s="45"/>
      <c r="X35" s="285" t="s">
        <v>50</v>
      </c>
      <c r="Y35" s="286"/>
      <c r="Z35" s="286"/>
      <c r="AA35" s="286"/>
      <c r="AB35" s="286"/>
      <c r="AC35" s="45"/>
      <c r="AD35" s="45"/>
      <c r="AE35" s="45"/>
      <c r="AF35" s="45"/>
      <c r="AG35" s="45"/>
      <c r="AH35" s="45"/>
      <c r="AI35" s="45"/>
      <c r="AJ35" s="45"/>
      <c r="AK35" s="287">
        <f>SUM(AK26:AK33)</f>
        <v>0</v>
      </c>
      <c r="AL35" s="286"/>
      <c r="AM35" s="286"/>
      <c r="AN35" s="286"/>
      <c r="AO35" s="288"/>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51</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52</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53</v>
      </c>
      <c r="E60" s="38"/>
      <c r="F60" s="38"/>
      <c r="G60" s="38"/>
      <c r="H60" s="38"/>
      <c r="I60" s="38"/>
      <c r="J60" s="38"/>
      <c r="K60" s="38"/>
      <c r="L60" s="38"/>
      <c r="M60" s="38"/>
      <c r="N60" s="38"/>
      <c r="O60" s="38"/>
      <c r="P60" s="38"/>
      <c r="Q60" s="38"/>
      <c r="R60" s="38"/>
      <c r="S60" s="38"/>
      <c r="T60" s="38"/>
      <c r="U60" s="38"/>
      <c r="V60" s="52" t="s">
        <v>54</v>
      </c>
      <c r="W60" s="38"/>
      <c r="X60" s="38"/>
      <c r="Y60" s="38"/>
      <c r="Z60" s="38"/>
      <c r="AA60" s="38"/>
      <c r="AB60" s="38"/>
      <c r="AC60" s="38"/>
      <c r="AD60" s="38"/>
      <c r="AE60" s="38"/>
      <c r="AF60" s="38"/>
      <c r="AG60" s="38"/>
      <c r="AH60" s="52" t="s">
        <v>53</v>
      </c>
      <c r="AI60" s="38"/>
      <c r="AJ60" s="38"/>
      <c r="AK60" s="38"/>
      <c r="AL60" s="38"/>
      <c r="AM60" s="52" t="s">
        <v>54</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55</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56</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53</v>
      </c>
      <c r="E75" s="38"/>
      <c r="F75" s="38"/>
      <c r="G75" s="38"/>
      <c r="H75" s="38"/>
      <c r="I75" s="38"/>
      <c r="J75" s="38"/>
      <c r="K75" s="38"/>
      <c r="L75" s="38"/>
      <c r="M75" s="38"/>
      <c r="N75" s="38"/>
      <c r="O75" s="38"/>
      <c r="P75" s="38"/>
      <c r="Q75" s="38"/>
      <c r="R75" s="38"/>
      <c r="S75" s="38"/>
      <c r="T75" s="38"/>
      <c r="U75" s="38"/>
      <c r="V75" s="52" t="s">
        <v>54</v>
      </c>
      <c r="W75" s="38"/>
      <c r="X75" s="38"/>
      <c r="Y75" s="38"/>
      <c r="Z75" s="38"/>
      <c r="AA75" s="38"/>
      <c r="AB75" s="38"/>
      <c r="AC75" s="38"/>
      <c r="AD75" s="38"/>
      <c r="AE75" s="38"/>
      <c r="AF75" s="38"/>
      <c r="AG75" s="38"/>
      <c r="AH75" s="52" t="s">
        <v>53</v>
      </c>
      <c r="AI75" s="38"/>
      <c r="AJ75" s="38"/>
      <c r="AK75" s="38"/>
      <c r="AL75" s="38"/>
      <c r="AM75" s="52" t="s">
        <v>54</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57</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038-1-20</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89" t="str">
        <f>K6</f>
        <v>DOBŘÍŠ, UL. U SLÁVIE - STAVEBNÍ ÚPRAVY</v>
      </c>
      <c r="M85" s="290"/>
      <c r="N85" s="290"/>
      <c r="O85" s="290"/>
      <c r="P85" s="290"/>
      <c r="Q85" s="290"/>
      <c r="R85" s="290"/>
      <c r="S85" s="290"/>
      <c r="T85" s="290"/>
      <c r="U85" s="290"/>
      <c r="V85" s="290"/>
      <c r="W85" s="290"/>
      <c r="X85" s="290"/>
      <c r="Y85" s="290"/>
      <c r="Z85" s="290"/>
      <c r="AA85" s="290"/>
      <c r="AB85" s="290"/>
      <c r="AC85" s="290"/>
      <c r="AD85" s="290"/>
      <c r="AE85" s="290"/>
      <c r="AF85" s="290"/>
      <c r="AG85" s="290"/>
      <c r="AH85" s="290"/>
      <c r="AI85" s="290"/>
      <c r="AJ85" s="290"/>
      <c r="AK85" s="290"/>
      <c r="AL85" s="290"/>
      <c r="AM85" s="290"/>
      <c r="AN85" s="290"/>
      <c r="AO85" s="290"/>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22</v>
      </c>
      <c r="D87" s="36"/>
      <c r="E87" s="36"/>
      <c r="F87" s="36"/>
      <c r="G87" s="36"/>
      <c r="H87" s="36"/>
      <c r="I87" s="36"/>
      <c r="J87" s="36"/>
      <c r="K87" s="36"/>
      <c r="L87" s="65" t="str">
        <f>IF(K8="","",K8)</f>
        <v>Dobříš</v>
      </c>
      <c r="M87" s="36"/>
      <c r="N87" s="36"/>
      <c r="O87" s="36"/>
      <c r="P87" s="36"/>
      <c r="Q87" s="36"/>
      <c r="R87" s="36"/>
      <c r="S87" s="36"/>
      <c r="T87" s="36"/>
      <c r="U87" s="36"/>
      <c r="V87" s="36"/>
      <c r="W87" s="36"/>
      <c r="X87" s="36"/>
      <c r="Y87" s="36"/>
      <c r="Z87" s="36"/>
      <c r="AA87" s="36"/>
      <c r="AB87" s="36"/>
      <c r="AC87" s="36"/>
      <c r="AD87" s="36"/>
      <c r="AE87" s="36"/>
      <c r="AF87" s="36"/>
      <c r="AG87" s="36"/>
      <c r="AH87" s="36"/>
      <c r="AI87" s="29" t="s">
        <v>24</v>
      </c>
      <c r="AJ87" s="36"/>
      <c r="AK87" s="36"/>
      <c r="AL87" s="36"/>
      <c r="AM87" s="291" t="str">
        <f>IF(AN8= "","",AN8)</f>
        <v>31. 7. 2020</v>
      </c>
      <c r="AN87" s="291"/>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26</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92" t="str">
        <f>IF(E17="","",E17)</f>
        <v>Ing. Jiří Cihlář</v>
      </c>
      <c r="AN89" s="293"/>
      <c r="AO89" s="293"/>
      <c r="AP89" s="293"/>
      <c r="AQ89" s="36"/>
      <c r="AR89" s="39"/>
      <c r="AS89" s="294" t="s">
        <v>58</v>
      </c>
      <c r="AT89" s="295"/>
      <c r="AU89" s="67"/>
      <c r="AV89" s="67"/>
      <c r="AW89" s="67"/>
      <c r="AX89" s="67"/>
      <c r="AY89" s="67"/>
      <c r="AZ89" s="67"/>
      <c r="BA89" s="67"/>
      <c r="BB89" s="67"/>
      <c r="BC89" s="67"/>
      <c r="BD89" s="68"/>
      <c r="BE89" s="34"/>
    </row>
    <row r="90" spans="1:91" s="2" customFormat="1" ht="15.2"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35</v>
      </c>
      <c r="AJ90" s="36"/>
      <c r="AK90" s="36"/>
      <c r="AL90" s="36"/>
      <c r="AM90" s="292" t="str">
        <f>IF(E20="","",E20)</f>
        <v xml:space="preserve"> </v>
      </c>
      <c r="AN90" s="293"/>
      <c r="AO90" s="293"/>
      <c r="AP90" s="293"/>
      <c r="AQ90" s="36"/>
      <c r="AR90" s="39"/>
      <c r="AS90" s="296"/>
      <c r="AT90" s="297"/>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98"/>
      <c r="AT91" s="299"/>
      <c r="AU91" s="71"/>
      <c r="AV91" s="71"/>
      <c r="AW91" s="71"/>
      <c r="AX91" s="71"/>
      <c r="AY91" s="71"/>
      <c r="AZ91" s="71"/>
      <c r="BA91" s="71"/>
      <c r="BB91" s="71"/>
      <c r="BC91" s="71"/>
      <c r="BD91" s="72"/>
      <c r="BE91" s="34"/>
    </row>
    <row r="92" spans="1:91" s="2" customFormat="1" ht="29.25" customHeight="1">
      <c r="A92" s="34"/>
      <c r="B92" s="35"/>
      <c r="C92" s="300" t="s">
        <v>59</v>
      </c>
      <c r="D92" s="301"/>
      <c r="E92" s="301"/>
      <c r="F92" s="301"/>
      <c r="G92" s="301"/>
      <c r="H92" s="73"/>
      <c r="I92" s="302" t="s">
        <v>60</v>
      </c>
      <c r="J92" s="301"/>
      <c r="K92" s="301"/>
      <c r="L92" s="301"/>
      <c r="M92" s="301"/>
      <c r="N92" s="301"/>
      <c r="O92" s="301"/>
      <c r="P92" s="301"/>
      <c r="Q92" s="301"/>
      <c r="R92" s="301"/>
      <c r="S92" s="301"/>
      <c r="T92" s="301"/>
      <c r="U92" s="301"/>
      <c r="V92" s="301"/>
      <c r="W92" s="301"/>
      <c r="X92" s="301"/>
      <c r="Y92" s="301"/>
      <c r="Z92" s="301"/>
      <c r="AA92" s="301"/>
      <c r="AB92" s="301"/>
      <c r="AC92" s="301"/>
      <c r="AD92" s="301"/>
      <c r="AE92" s="301"/>
      <c r="AF92" s="301"/>
      <c r="AG92" s="303" t="s">
        <v>61</v>
      </c>
      <c r="AH92" s="301"/>
      <c r="AI92" s="301"/>
      <c r="AJ92" s="301"/>
      <c r="AK92" s="301"/>
      <c r="AL92" s="301"/>
      <c r="AM92" s="301"/>
      <c r="AN92" s="302" t="s">
        <v>62</v>
      </c>
      <c r="AO92" s="301"/>
      <c r="AP92" s="304"/>
      <c r="AQ92" s="74" t="s">
        <v>63</v>
      </c>
      <c r="AR92" s="39"/>
      <c r="AS92" s="75" t="s">
        <v>64</v>
      </c>
      <c r="AT92" s="76" t="s">
        <v>65</v>
      </c>
      <c r="AU92" s="76" t="s">
        <v>66</v>
      </c>
      <c r="AV92" s="76" t="s">
        <v>67</v>
      </c>
      <c r="AW92" s="76" t="s">
        <v>68</v>
      </c>
      <c r="AX92" s="76" t="s">
        <v>69</v>
      </c>
      <c r="AY92" s="76" t="s">
        <v>70</v>
      </c>
      <c r="AZ92" s="76" t="s">
        <v>71</v>
      </c>
      <c r="BA92" s="76" t="s">
        <v>72</v>
      </c>
      <c r="BB92" s="76" t="s">
        <v>73</v>
      </c>
      <c r="BC92" s="76" t="s">
        <v>74</v>
      </c>
      <c r="BD92" s="77" t="s">
        <v>75</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76</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308">
        <f>ROUND(SUM(AG95:AG96),2)</f>
        <v>0</v>
      </c>
      <c r="AH94" s="308"/>
      <c r="AI94" s="308"/>
      <c r="AJ94" s="308"/>
      <c r="AK94" s="308"/>
      <c r="AL94" s="308"/>
      <c r="AM94" s="308"/>
      <c r="AN94" s="309">
        <f>SUM(AG94,AT94)</f>
        <v>0</v>
      </c>
      <c r="AO94" s="309"/>
      <c r="AP94" s="309"/>
      <c r="AQ94" s="85" t="s">
        <v>1</v>
      </c>
      <c r="AR94" s="86"/>
      <c r="AS94" s="87">
        <f>ROUND(SUM(AS95:AS96),2)</f>
        <v>0</v>
      </c>
      <c r="AT94" s="88">
        <f>ROUND(SUM(AV94:AW94),2)</f>
        <v>0</v>
      </c>
      <c r="AU94" s="89">
        <f>ROUND(SUM(AU95:AU96),5)</f>
        <v>0</v>
      </c>
      <c r="AV94" s="88">
        <f>ROUND(AZ94*L29,2)</f>
        <v>0</v>
      </c>
      <c r="AW94" s="88">
        <f>ROUND(BA94*L30,2)</f>
        <v>0</v>
      </c>
      <c r="AX94" s="88">
        <f>ROUND(BB94*L29,2)</f>
        <v>0</v>
      </c>
      <c r="AY94" s="88">
        <f>ROUND(BC94*L30,2)</f>
        <v>0</v>
      </c>
      <c r="AZ94" s="88">
        <f>ROUND(SUM(AZ95:AZ96),2)</f>
        <v>0</v>
      </c>
      <c r="BA94" s="88">
        <f>ROUND(SUM(BA95:BA96),2)</f>
        <v>0</v>
      </c>
      <c r="BB94" s="88">
        <f>ROUND(SUM(BB95:BB96),2)</f>
        <v>0</v>
      </c>
      <c r="BC94" s="88">
        <f>ROUND(SUM(BC95:BC96),2)</f>
        <v>0</v>
      </c>
      <c r="BD94" s="90">
        <f>ROUND(SUM(BD95:BD96),2)</f>
        <v>0</v>
      </c>
      <c r="BS94" s="91" t="s">
        <v>77</v>
      </c>
      <c r="BT94" s="91" t="s">
        <v>78</v>
      </c>
      <c r="BU94" s="92" t="s">
        <v>79</v>
      </c>
      <c r="BV94" s="91" t="s">
        <v>80</v>
      </c>
      <c r="BW94" s="91" t="s">
        <v>5</v>
      </c>
      <c r="BX94" s="91" t="s">
        <v>81</v>
      </c>
      <c r="CL94" s="91" t="s">
        <v>19</v>
      </c>
    </row>
    <row r="95" spans="1:91" s="7" customFormat="1" ht="16.5" customHeight="1">
      <c r="A95" s="93" t="s">
        <v>82</v>
      </c>
      <c r="B95" s="94"/>
      <c r="C95" s="95"/>
      <c r="D95" s="307" t="s">
        <v>83</v>
      </c>
      <c r="E95" s="307"/>
      <c r="F95" s="307"/>
      <c r="G95" s="307"/>
      <c r="H95" s="307"/>
      <c r="I95" s="96"/>
      <c r="J95" s="307" t="s">
        <v>84</v>
      </c>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5">
        <f>'SO 101 - Zpevněné plochy'!J30</f>
        <v>0</v>
      </c>
      <c r="AH95" s="306"/>
      <c r="AI95" s="306"/>
      <c r="AJ95" s="306"/>
      <c r="AK95" s="306"/>
      <c r="AL95" s="306"/>
      <c r="AM95" s="306"/>
      <c r="AN95" s="305">
        <f>SUM(AG95,AT95)</f>
        <v>0</v>
      </c>
      <c r="AO95" s="306"/>
      <c r="AP95" s="306"/>
      <c r="AQ95" s="97" t="s">
        <v>85</v>
      </c>
      <c r="AR95" s="98"/>
      <c r="AS95" s="99">
        <v>0</v>
      </c>
      <c r="AT95" s="100">
        <f>ROUND(SUM(AV95:AW95),2)</f>
        <v>0</v>
      </c>
      <c r="AU95" s="101">
        <f>'SO 101 - Zpevněné plochy'!P127</f>
        <v>0</v>
      </c>
      <c r="AV95" s="100">
        <f>'SO 101 - Zpevněné plochy'!J33</f>
        <v>0</v>
      </c>
      <c r="AW95" s="100">
        <f>'SO 101 - Zpevněné plochy'!J34</f>
        <v>0</v>
      </c>
      <c r="AX95" s="100">
        <f>'SO 101 - Zpevněné plochy'!J35</f>
        <v>0</v>
      </c>
      <c r="AY95" s="100">
        <f>'SO 101 - Zpevněné plochy'!J36</f>
        <v>0</v>
      </c>
      <c r="AZ95" s="100">
        <f>'SO 101 - Zpevněné plochy'!F33</f>
        <v>0</v>
      </c>
      <c r="BA95" s="100">
        <f>'SO 101 - Zpevněné plochy'!F34</f>
        <v>0</v>
      </c>
      <c r="BB95" s="100">
        <f>'SO 101 - Zpevněné plochy'!F35</f>
        <v>0</v>
      </c>
      <c r="BC95" s="100">
        <f>'SO 101 - Zpevněné plochy'!F36</f>
        <v>0</v>
      </c>
      <c r="BD95" s="102">
        <f>'SO 101 - Zpevněné plochy'!F37</f>
        <v>0</v>
      </c>
      <c r="BT95" s="103" t="s">
        <v>86</v>
      </c>
      <c r="BV95" s="103" t="s">
        <v>80</v>
      </c>
      <c r="BW95" s="103" t="s">
        <v>87</v>
      </c>
      <c r="BX95" s="103" t="s">
        <v>5</v>
      </c>
      <c r="CL95" s="103" t="s">
        <v>19</v>
      </c>
      <c r="CM95" s="103" t="s">
        <v>88</v>
      </c>
    </row>
    <row r="96" spans="1:91" s="7" customFormat="1" ht="16.5" customHeight="1">
      <c r="A96" s="93" t="s">
        <v>82</v>
      </c>
      <c r="B96" s="94"/>
      <c r="C96" s="95"/>
      <c r="D96" s="307" t="s">
        <v>89</v>
      </c>
      <c r="E96" s="307"/>
      <c r="F96" s="307"/>
      <c r="G96" s="307"/>
      <c r="H96" s="307"/>
      <c r="I96" s="96"/>
      <c r="J96" s="307" t="s">
        <v>90</v>
      </c>
      <c r="K96" s="307"/>
      <c r="L96" s="307"/>
      <c r="M96" s="307"/>
      <c r="N96" s="307"/>
      <c r="O96" s="307"/>
      <c r="P96" s="307"/>
      <c r="Q96" s="307"/>
      <c r="R96" s="307"/>
      <c r="S96" s="307"/>
      <c r="T96" s="307"/>
      <c r="U96" s="307"/>
      <c r="V96" s="307"/>
      <c r="W96" s="307"/>
      <c r="X96" s="307"/>
      <c r="Y96" s="307"/>
      <c r="Z96" s="307"/>
      <c r="AA96" s="307"/>
      <c r="AB96" s="307"/>
      <c r="AC96" s="307"/>
      <c r="AD96" s="307"/>
      <c r="AE96" s="307"/>
      <c r="AF96" s="307"/>
      <c r="AG96" s="305">
        <f>'VRN - Vedlejší rozpočtové...'!J30</f>
        <v>0</v>
      </c>
      <c r="AH96" s="306"/>
      <c r="AI96" s="306"/>
      <c r="AJ96" s="306"/>
      <c r="AK96" s="306"/>
      <c r="AL96" s="306"/>
      <c r="AM96" s="306"/>
      <c r="AN96" s="305">
        <f>SUM(AG96,AT96)</f>
        <v>0</v>
      </c>
      <c r="AO96" s="306"/>
      <c r="AP96" s="306"/>
      <c r="AQ96" s="97" t="s">
        <v>85</v>
      </c>
      <c r="AR96" s="98"/>
      <c r="AS96" s="104">
        <v>0</v>
      </c>
      <c r="AT96" s="105">
        <f>ROUND(SUM(AV96:AW96),2)</f>
        <v>0</v>
      </c>
      <c r="AU96" s="106">
        <f>'VRN - Vedlejší rozpočtové...'!P120</f>
        <v>0</v>
      </c>
      <c r="AV96" s="105">
        <f>'VRN - Vedlejší rozpočtové...'!J33</f>
        <v>0</v>
      </c>
      <c r="AW96" s="105">
        <f>'VRN - Vedlejší rozpočtové...'!J34</f>
        <v>0</v>
      </c>
      <c r="AX96" s="105">
        <f>'VRN - Vedlejší rozpočtové...'!J35</f>
        <v>0</v>
      </c>
      <c r="AY96" s="105">
        <f>'VRN - Vedlejší rozpočtové...'!J36</f>
        <v>0</v>
      </c>
      <c r="AZ96" s="105">
        <f>'VRN - Vedlejší rozpočtové...'!F33</f>
        <v>0</v>
      </c>
      <c r="BA96" s="105">
        <f>'VRN - Vedlejší rozpočtové...'!F34</f>
        <v>0</v>
      </c>
      <c r="BB96" s="105">
        <f>'VRN - Vedlejší rozpočtové...'!F35</f>
        <v>0</v>
      </c>
      <c r="BC96" s="105">
        <f>'VRN - Vedlejší rozpočtové...'!F36</f>
        <v>0</v>
      </c>
      <c r="BD96" s="107">
        <f>'VRN - Vedlejší rozpočtové...'!F37</f>
        <v>0</v>
      </c>
      <c r="BT96" s="103" t="s">
        <v>86</v>
      </c>
      <c r="BV96" s="103" t="s">
        <v>80</v>
      </c>
      <c r="BW96" s="103" t="s">
        <v>91</v>
      </c>
      <c r="BX96" s="103" t="s">
        <v>5</v>
      </c>
      <c r="CL96" s="103" t="s">
        <v>19</v>
      </c>
      <c r="CM96" s="103" t="s">
        <v>88</v>
      </c>
    </row>
    <row r="97" spans="1:57" s="2" customFormat="1" ht="30" customHeight="1">
      <c r="A97" s="34"/>
      <c r="B97" s="35"/>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9"/>
      <c r="AS97" s="34"/>
      <c r="AT97" s="34"/>
      <c r="AU97" s="34"/>
      <c r="AV97" s="34"/>
      <c r="AW97" s="34"/>
      <c r="AX97" s="34"/>
      <c r="AY97" s="34"/>
      <c r="AZ97" s="34"/>
      <c r="BA97" s="34"/>
      <c r="BB97" s="34"/>
      <c r="BC97" s="34"/>
      <c r="BD97" s="34"/>
      <c r="BE97" s="34"/>
    </row>
    <row r="98" spans="1:57" s="2" customFormat="1" ht="6.95" customHeight="1">
      <c r="A98" s="34"/>
      <c r="B98" s="54"/>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39"/>
      <c r="AS98" s="34"/>
      <c r="AT98" s="34"/>
      <c r="AU98" s="34"/>
      <c r="AV98" s="34"/>
      <c r="AW98" s="34"/>
      <c r="AX98" s="34"/>
      <c r="AY98" s="34"/>
      <c r="AZ98" s="34"/>
      <c r="BA98" s="34"/>
      <c r="BB98" s="34"/>
      <c r="BC98" s="34"/>
      <c r="BD98" s="34"/>
      <c r="BE98" s="34"/>
    </row>
  </sheetData>
  <sheetProtection algorithmName="SHA-512" hashValue="s2HWc6oEcfsGG9K8+8upvH8puV8Ef3MGFXeoT8W02geqvHqlx+MV1ZB4pOiFv4X5ubd5zSdOdcyHYj3/Sf0lSQ==" saltValue="ojYBjQ//d4kxSFcLGht34L/WCk4egsqXA4OcaiO7YOAGj0M5lce8SZlNFIkLCVDGD+t6yt7HoeRICGb1CVm1TQ=="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101 - Zpevněné plochy'!C2" display="/"/>
    <hyperlink ref="A96"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1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87</v>
      </c>
    </row>
    <row r="3" spans="1:46" s="1" customFormat="1" ht="6.95" customHeight="1">
      <c r="B3" s="109"/>
      <c r="C3" s="110"/>
      <c r="D3" s="110"/>
      <c r="E3" s="110"/>
      <c r="F3" s="110"/>
      <c r="G3" s="110"/>
      <c r="H3" s="110"/>
      <c r="I3" s="111"/>
      <c r="J3" s="110"/>
      <c r="K3" s="110"/>
      <c r="L3" s="20"/>
      <c r="AT3" s="17" t="s">
        <v>88</v>
      </c>
    </row>
    <row r="4" spans="1:46" s="1" customFormat="1" ht="24.95" customHeight="1">
      <c r="B4" s="20"/>
      <c r="D4" s="112" t="s">
        <v>92</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16.5" customHeight="1">
      <c r="B7" s="20"/>
      <c r="E7" s="311" t="str">
        <f>'Rekapitulace stavby'!K6</f>
        <v>DOBŘÍŠ, UL. U SLÁVIE - STAVEBNÍ ÚPRAVY</v>
      </c>
      <c r="F7" s="312"/>
      <c r="G7" s="312"/>
      <c r="H7" s="312"/>
      <c r="I7" s="108"/>
      <c r="L7" s="20"/>
    </row>
    <row r="8" spans="1:46" s="2" customFormat="1" ht="12" customHeight="1">
      <c r="A8" s="34"/>
      <c r="B8" s="39"/>
      <c r="C8" s="34"/>
      <c r="D8" s="114" t="s">
        <v>93</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94</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19</v>
      </c>
      <c r="G11" s="34"/>
      <c r="H11" s="34"/>
      <c r="I11" s="117" t="s">
        <v>20</v>
      </c>
      <c r="J11" s="116" t="s">
        <v>21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22</v>
      </c>
      <c r="E12" s="34"/>
      <c r="F12" s="116" t="s">
        <v>23</v>
      </c>
      <c r="G12" s="34"/>
      <c r="H12" s="34"/>
      <c r="I12" s="117" t="s">
        <v>24</v>
      </c>
      <c r="J12" s="118" t="str">
        <f>'Rekapitulace stavby'!AN8</f>
        <v>31. 7. 2020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26</v>
      </c>
      <c r="E14" s="34"/>
      <c r="F14" s="34"/>
      <c r="G14" s="34"/>
      <c r="H14" s="34"/>
      <c r="I14" s="117" t="s">
        <v>27</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tr">
        <f>IF('Rekapitulace stavby'!E11="","",'Rekapitulace stavby'!E11)</f>
        <v xml:space="preserve"> </v>
      </c>
      <c r="F15" s="34"/>
      <c r="G15" s="34"/>
      <c r="H15" s="34"/>
      <c r="I15" s="117" t="s">
        <v>29</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27</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29</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27</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33</v>
      </c>
      <c r="F21" s="34"/>
      <c r="G21" s="34"/>
      <c r="H21" s="34"/>
      <c r="I21" s="117" t="s">
        <v>29</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35</v>
      </c>
      <c r="E23" s="34"/>
      <c r="F23" s="34"/>
      <c r="G23" s="34"/>
      <c r="H23" s="34"/>
      <c r="I23" s="117" t="s">
        <v>27</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tr">
        <f>IF('Rekapitulace stavby'!E20="","",'Rekapitulace stavby'!E20)</f>
        <v xml:space="preserve"> </v>
      </c>
      <c r="F24" s="34"/>
      <c r="G24" s="34"/>
      <c r="H24" s="34"/>
      <c r="I24" s="117" t="s">
        <v>29</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36</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38</v>
      </c>
      <c r="E30" s="34"/>
      <c r="F30" s="34"/>
      <c r="G30" s="34"/>
      <c r="H30" s="34"/>
      <c r="I30" s="115"/>
      <c r="J30" s="126">
        <f>ROUND(J127,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40</v>
      </c>
      <c r="G32" s="34"/>
      <c r="H32" s="34"/>
      <c r="I32" s="128" t="s">
        <v>39</v>
      </c>
      <c r="J32" s="127"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42</v>
      </c>
      <c r="E33" s="114" t="s">
        <v>43</v>
      </c>
      <c r="F33" s="130">
        <f>ROUND((SUM(BE127:BE710)),  2)</f>
        <v>0</v>
      </c>
      <c r="G33" s="34"/>
      <c r="H33" s="34"/>
      <c r="I33" s="131">
        <v>0.21</v>
      </c>
      <c r="J33" s="130">
        <f>ROUND(((SUM(BE127:BE710))*I33),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44</v>
      </c>
      <c r="F34" s="130">
        <f>ROUND((SUM(BF127:BF710)),  2)</f>
        <v>0</v>
      </c>
      <c r="G34" s="34"/>
      <c r="H34" s="34"/>
      <c r="I34" s="131">
        <v>0.15</v>
      </c>
      <c r="J34" s="130">
        <f>ROUND(((SUM(BF127:BF710))*I34),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45</v>
      </c>
      <c r="F35" s="130">
        <f>ROUND((SUM(BG127:BG710)),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46</v>
      </c>
      <c r="F36" s="130">
        <f>ROUND((SUM(BH127:BH710)),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47</v>
      </c>
      <c r="F37" s="130">
        <f>ROUND((SUM(BI127:BI710)),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48</v>
      </c>
      <c r="E39" s="134"/>
      <c r="F39" s="134"/>
      <c r="G39" s="135" t="s">
        <v>49</v>
      </c>
      <c r="H39" s="136" t="s">
        <v>50</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51</v>
      </c>
      <c r="E50" s="141"/>
      <c r="F50" s="141"/>
      <c r="G50" s="140" t="s">
        <v>52</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53</v>
      </c>
      <c r="E61" s="144"/>
      <c r="F61" s="145" t="s">
        <v>54</v>
      </c>
      <c r="G61" s="143" t="s">
        <v>53</v>
      </c>
      <c r="H61" s="144"/>
      <c r="I61" s="146"/>
      <c r="J61" s="147" t="s">
        <v>54</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55</v>
      </c>
      <c r="E65" s="148"/>
      <c r="F65" s="148"/>
      <c r="G65" s="140" t="s">
        <v>56</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53</v>
      </c>
      <c r="E76" s="144"/>
      <c r="F76" s="145" t="s">
        <v>54</v>
      </c>
      <c r="G76" s="143" t="s">
        <v>53</v>
      </c>
      <c r="H76" s="144"/>
      <c r="I76" s="146"/>
      <c r="J76" s="147" t="s">
        <v>54</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95</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8" t="str">
        <f>E7</f>
        <v>DOBŘÍŠ, UL. U SLÁVIE - STAVEBNÍ ÚPRAVY</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93</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89" t="str">
        <f>E9</f>
        <v>SO 101 - Zpevněné plochy</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22</v>
      </c>
      <c r="D89" s="36"/>
      <c r="E89" s="36"/>
      <c r="F89" s="27" t="str">
        <f>F12</f>
        <v>Dobříš</v>
      </c>
      <c r="G89" s="36"/>
      <c r="H89" s="36"/>
      <c r="I89" s="117" t="s">
        <v>24</v>
      </c>
      <c r="J89" s="66" t="str">
        <f>IF(J12="","",J12)</f>
        <v>31. 7. 2020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26</v>
      </c>
      <c r="D91" s="36"/>
      <c r="E91" s="36"/>
      <c r="F91" s="27" t="str">
        <f>E15</f>
        <v xml:space="preserve"> </v>
      </c>
      <c r="G91" s="36"/>
      <c r="H91" s="36"/>
      <c r="I91" s="117" t="s">
        <v>32</v>
      </c>
      <c r="J91" s="32" t="str">
        <f>E21</f>
        <v>Ing. Jiří Cihlář</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96</v>
      </c>
      <c r="D94" s="157"/>
      <c r="E94" s="157"/>
      <c r="F94" s="157"/>
      <c r="G94" s="157"/>
      <c r="H94" s="157"/>
      <c r="I94" s="158"/>
      <c r="J94" s="159" t="s">
        <v>97</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98</v>
      </c>
      <c r="D96" s="36"/>
      <c r="E96" s="36"/>
      <c r="F96" s="36"/>
      <c r="G96" s="36"/>
      <c r="H96" s="36"/>
      <c r="I96" s="115"/>
      <c r="J96" s="84">
        <f>J127</f>
        <v>0</v>
      </c>
      <c r="K96" s="36"/>
      <c r="L96" s="51"/>
      <c r="S96" s="34"/>
      <c r="T96" s="34"/>
      <c r="U96" s="34"/>
      <c r="V96" s="34"/>
      <c r="W96" s="34"/>
      <c r="X96" s="34"/>
      <c r="Y96" s="34"/>
      <c r="Z96" s="34"/>
      <c r="AA96" s="34"/>
      <c r="AB96" s="34"/>
      <c r="AC96" s="34"/>
      <c r="AD96" s="34"/>
      <c r="AE96" s="34"/>
      <c r="AU96" s="17" t="s">
        <v>99</v>
      </c>
    </row>
    <row r="97" spans="1:31" s="9" customFormat="1" ht="24.95" customHeight="1">
      <c r="B97" s="161"/>
      <c r="C97" s="162"/>
      <c r="D97" s="163" t="s">
        <v>100</v>
      </c>
      <c r="E97" s="164"/>
      <c r="F97" s="164"/>
      <c r="G97" s="164"/>
      <c r="H97" s="164"/>
      <c r="I97" s="165"/>
      <c r="J97" s="166">
        <f>J128</f>
        <v>0</v>
      </c>
      <c r="K97" s="162"/>
      <c r="L97" s="167"/>
    </row>
    <row r="98" spans="1:31" s="10" customFormat="1" ht="19.899999999999999" customHeight="1">
      <c r="B98" s="168"/>
      <c r="C98" s="169"/>
      <c r="D98" s="170" t="s">
        <v>101</v>
      </c>
      <c r="E98" s="171"/>
      <c r="F98" s="171"/>
      <c r="G98" s="171"/>
      <c r="H98" s="171"/>
      <c r="I98" s="172"/>
      <c r="J98" s="173">
        <f>J129</f>
        <v>0</v>
      </c>
      <c r="K98" s="169"/>
      <c r="L98" s="174"/>
    </row>
    <row r="99" spans="1:31" s="10" customFormat="1" ht="19.899999999999999" customHeight="1">
      <c r="B99" s="168"/>
      <c r="C99" s="169"/>
      <c r="D99" s="170" t="s">
        <v>102</v>
      </c>
      <c r="E99" s="171"/>
      <c r="F99" s="171"/>
      <c r="G99" s="171"/>
      <c r="H99" s="171"/>
      <c r="I99" s="172"/>
      <c r="J99" s="173">
        <f>J287</f>
        <v>0</v>
      </c>
      <c r="K99" s="169"/>
      <c r="L99" s="174"/>
    </row>
    <row r="100" spans="1:31" s="10" customFormat="1" ht="19.899999999999999" customHeight="1">
      <c r="B100" s="168"/>
      <c r="C100" s="169"/>
      <c r="D100" s="170" t="s">
        <v>103</v>
      </c>
      <c r="E100" s="171"/>
      <c r="F100" s="171"/>
      <c r="G100" s="171"/>
      <c r="H100" s="171"/>
      <c r="I100" s="172"/>
      <c r="J100" s="173">
        <f>J296</f>
        <v>0</v>
      </c>
      <c r="K100" s="169"/>
      <c r="L100" s="174"/>
    </row>
    <row r="101" spans="1:31" s="10" customFormat="1" ht="19.899999999999999" customHeight="1">
      <c r="B101" s="168"/>
      <c r="C101" s="169"/>
      <c r="D101" s="170" t="s">
        <v>104</v>
      </c>
      <c r="E101" s="171"/>
      <c r="F101" s="171"/>
      <c r="G101" s="171"/>
      <c r="H101" s="171"/>
      <c r="I101" s="172"/>
      <c r="J101" s="173">
        <f>J412</f>
        <v>0</v>
      </c>
      <c r="K101" s="169"/>
      <c r="L101" s="174"/>
    </row>
    <row r="102" spans="1:31" s="10" customFormat="1" ht="19.899999999999999" customHeight="1">
      <c r="B102" s="168"/>
      <c r="C102" s="169"/>
      <c r="D102" s="170" t="s">
        <v>105</v>
      </c>
      <c r="E102" s="171"/>
      <c r="F102" s="171"/>
      <c r="G102" s="171"/>
      <c r="H102" s="171"/>
      <c r="I102" s="172"/>
      <c r="J102" s="173">
        <f>J470</f>
        <v>0</v>
      </c>
      <c r="K102" s="169"/>
      <c r="L102" s="174"/>
    </row>
    <row r="103" spans="1:31" s="10" customFormat="1" ht="14.85" customHeight="1">
      <c r="B103" s="168"/>
      <c r="C103" s="169"/>
      <c r="D103" s="170" t="s">
        <v>106</v>
      </c>
      <c r="E103" s="171"/>
      <c r="F103" s="171"/>
      <c r="G103" s="171"/>
      <c r="H103" s="171"/>
      <c r="I103" s="172"/>
      <c r="J103" s="173">
        <f>J589</f>
        <v>0</v>
      </c>
      <c r="K103" s="169"/>
      <c r="L103" s="174"/>
    </row>
    <row r="104" spans="1:31" s="10" customFormat="1" ht="19.899999999999999" customHeight="1">
      <c r="B104" s="168"/>
      <c r="C104" s="169"/>
      <c r="D104" s="170" t="s">
        <v>107</v>
      </c>
      <c r="E104" s="171"/>
      <c r="F104" s="171"/>
      <c r="G104" s="171"/>
      <c r="H104" s="171"/>
      <c r="I104" s="172"/>
      <c r="J104" s="173">
        <f>J645</f>
        <v>0</v>
      </c>
      <c r="K104" s="169"/>
      <c r="L104" s="174"/>
    </row>
    <row r="105" spans="1:31" s="10" customFormat="1" ht="19.899999999999999" customHeight="1">
      <c r="B105" s="168"/>
      <c r="C105" s="169"/>
      <c r="D105" s="170" t="s">
        <v>108</v>
      </c>
      <c r="E105" s="171"/>
      <c r="F105" s="171"/>
      <c r="G105" s="171"/>
      <c r="H105" s="171"/>
      <c r="I105" s="172"/>
      <c r="J105" s="173">
        <f>J685</f>
        <v>0</v>
      </c>
      <c r="K105" s="169"/>
      <c r="L105" s="174"/>
    </row>
    <row r="106" spans="1:31" s="9" customFormat="1" ht="24.95" customHeight="1">
      <c r="B106" s="161"/>
      <c r="C106" s="162"/>
      <c r="D106" s="163" t="s">
        <v>109</v>
      </c>
      <c r="E106" s="164"/>
      <c r="F106" s="164"/>
      <c r="G106" s="164"/>
      <c r="H106" s="164"/>
      <c r="I106" s="165"/>
      <c r="J106" s="166">
        <f>J688</f>
        <v>0</v>
      </c>
      <c r="K106" s="162"/>
      <c r="L106" s="167"/>
    </row>
    <row r="107" spans="1:31" s="10" customFormat="1" ht="19.899999999999999" customHeight="1">
      <c r="B107" s="168"/>
      <c r="C107" s="169"/>
      <c r="D107" s="170" t="s">
        <v>110</v>
      </c>
      <c r="E107" s="171"/>
      <c r="F107" s="171"/>
      <c r="G107" s="171"/>
      <c r="H107" s="171"/>
      <c r="I107" s="172"/>
      <c r="J107" s="173">
        <f>J689</f>
        <v>0</v>
      </c>
      <c r="K107" s="169"/>
      <c r="L107" s="174"/>
    </row>
    <row r="108" spans="1:31" s="2" customFormat="1" ht="21.75" customHeight="1">
      <c r="A108" s="34"/>
      <c r="B108" s="35"/>
      <c r="C108" s="36"/>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6.95" customHeight="1">
      <c r="A109" s="34"/>
      <c r="B109" s="54"/>
      <c r="C109" s="55"/>
      <c r="D109" s="55"/>
      <c r="E109" s="55"/>
      <c r="F109" s="55"/>
      <c r="G109" s="55"/>
      <c r="H109" s="55"/>
      <c r="I109" s="152"/>
      <c r="J109" s="55"/>
      <c r="K109" s="55"/>
      <c r="L109" s="51"/>
      <c r="S109" s="34"/>
      <c r="T109" s="34"/>
      <c r="U109" s="34"/>
      <c r="V109" s="34"/>
      <c r="W109" s="34"/>
      <c r="X109" s="34"/>
      <c r="Y109" s="34"/>
      <c r="Z109" s="34"/>
      <c r="AA109" s="34"/>
      <c r="AB109" s="34"/>
      <c r="AC109" s="34"/>
      <c r="AD109" s="34"/>
      <c r="AE109" s="34"/>
    </row>
    <row r="113" spans="1:63" s="2" customFormat="1" ht="6.95" customHeight="1">
      <c r="A113" s="34"/>
      <c r="B113" s="56"/>
      <c r="C113" s="57"/>
      <c r="D113" s="57"/>
      <c r="E113" s="57"/>
      <c r="F113" s="57"/>
      <c r="G113" s="57"/>
      <c r="H113" s="57"/>
      <c r="I113" s="155"/>
      <c r="J113" s="57"/>
      <c r="K113" s="57"/>
      <c r="L113" s="51"/>
      <c r="S113" s="34"/>
      <c r="T113" s="34"/>
      <c r="U113" s="34"/>
      <c r="V113" s="34"/>
      <c r="W113" s="34"/>
      <c r="X113" s="34"/>
      <c r="Y113" s="34"/>
      <c r="Z113" s="34"/>
      <c r="AA113" s="34"/>
      <c r="AB113" s="34"/>
      <c r="AC113" s="34"/>
      <c r="AD113" s="34"/>
      <c r="AE113" s="34"/>
    </row>
    <row r="114" spans="1:63" s="2" customFormat="1" ht="24.95" customHeight="1">
      <c r="A114" s="34"/>
      <c r="B114" s="35"/>
      <c r="C114" s="23" t="s">
        <v>111</v>
      </c>
      <c r="D114" s="36"/>
      <c r="E114" s="36"/>
      <c r="F114" s="36"/>
      <c r="G114" s="36"/>
      <c r="H114" s="36"/>
      <c r="I114" s="115"/>
      <c r="J114" s="36"/>
      <c r="K114" s="36"/>
      <c r="L114" s="51"/>
      <c r="S114" s="34"/>
      <c r="T114" s="34"/>
      <c r="U114" s="34"/>
      <c r="V114" s="34"/>
      <c r="W114" s="34"/>
      <c r="X114" s="34"/>
      <c r="Y114" s="34"/>
      <c r="Z114" s="34"/>
      <c r="AA114" s="34"/>
      <c r="AB114" s="34"/>
      <c r="AC114" s="34"/>
      <c r="AD114" s="34"/>
      <c r="AE114" s="34"/>
    </row>
    <row r="115" spans="1:63" s="2" customFormat="1" ht="6.9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3" s="2" customFormat="1" ht="12" customHeight="1">
      <c r="A116" s="34"/>
      <c r="B116" s="35"/>
      <c r="C116" s="29" t="s">
        <v>16</v>
      </c>
      <c r="D116" s="36"/>
      <c r="E116" s="36"/>
      <c r="F116" s="36"/>
      <c r="G116" s="36"/>
      <c r="H116" s="36"/>
      <c r="I116" s="115"/>
      <c r="J116" s="36"/>
      <c r="K116" s="36"/>
      <c r="L116" s="51"/>
      <c r="S116" s="34"/>
      <c r="T116" s="34"/>
      <c r="U116" s="34"/>
      <c r="V116" s="34"/>
      <c r="W116" s="34"/>
      <c r="X116" s="34"/>
      <c r="Y116" s="34"/>
      <c r="Z116" s="34"/>
      <c r="AA116" s="34"/>
      <c r="AB116" s="34"/>
      <c r="AC116" s="34"/>
      <c r="AD116" s="34"/>
      <c r="AE116" s="34"/>
    </row>
    <row r="117" spans="1:63" s="2" customFormat="1" ht="16.5" customHeight="1">
      <c r="A117" s="34"/>
      <c r="B117" s="35"/>
      <c r="C117" s="36"/>
      <c r="D117" s="36"/>
      <c r="E117" s="318" t="str">
        <f>E7</f>
        <v>DOBŘÍŠ, UL. U SLÁVIE - STAVEBNÍ ÚPRAVY</v>
      </c>
      <c r="F117" s="319"/>
      <c r="G117" s="319"/>
      <c r="H117" s="319"/>
      <c r="I117" s="115"/>
      <c r="J117" s="36"/>
      <c r="K117" s="36"/>
      <c r="L117" s="51"/>
      <c r="S117" s="34"/>
      <c r="T117" s="34"/>
      <c r="U117" s="34"/>
      <c r="V117" s="34"/>
      <c r="W117" s="34"/>
      <c r="X117" s="34"/>
      <c r="Y117" s="34"/>
      <c r="Z117" s="34"/>
      <c r="AA117" s="34"/>
      <c r="AB117" s="34"/>
      <c r="AC117" s="34"/>
      <c r="AD117" s="34"/>
      <c r="AE117" s="34"/>
    </row>
    <row r="118" spans="1:63" s="2" customFormat="1" ht="12" customHeight="1">
      <c r="A118" s="34"/>
      <c r="B118" s="35"/>
      <c r="C118" s="29" t="s">
        <v>93</v>
      </c>
      <c r="D118" s="36"/>
      <c r="E118" s="36"/>
      <c r="F118" s="36"/>
      <c r="G118" s="36"/>
      <c r="H118" s="36"/>
      <c r="I118" s="115"/>
      <c r="J118" s="36"/>
      <c r="K118" s="36"/>
      <c r="L118" s="51"/>
      <c r="S118" s="34"/>
      <c r="T118" s="34"/>
      <c r="U118" s="34"/>
      <c r="V118" s="34"/>
      <c r="W118" s="34"/>
      <c r="X118" s="34"/>
      <c r="Y118" s="34"/>
      <c r="Z118" s="34"/>
      <c r="AA118" s="34"/>
      <c r="AB118" s="34"/>
      <c r="AC118" s="34"/>
      <c r="AD118" s="34"/>
      <c r="AE118" s="34"/>
    </row>
    <row r="119" spans="1:63" s="2" customFormat="1" ht="16.5" customHeight="1">
      <c r="A119" s="34"/>
      <c r="B119" s="35"/>
      <c r="C119" s="36"/>
      <c r="D119" s="36"/>
      <c r="E119" s="289" t="str">
        <f>E9</f>
        <v>SO 101 - Zpevněné plochy</v>
      </c>
      <c r="F119" s="320"/>
      <c r="G119" s="320"/>
      <c r="H119" s="320"/>
      <c r="I119" s="115"/>
      <c r="J119" s="36"/>
      <c r="K119" s="36"/>
      <c r="L119" s="51"/>
      <c r="S119" s="34"/>
      <c r="T119" s="34"/>
      <c r="U119" s="34"/>
      <c r="V119" s="34"/>
      <c r="W119" s="34"/>
      <c r="X119" s="34"/>
      <c r="Y119" s="34"/>
      <c r="Z119" s="34"/>
      <c r="AA119" s="34"/>
      <c r="AB119" s="34"/>
      <c r="AC119" s="34"/>
      <c r="AD119" s="34"/>
      <c r="AE119" s="34"/>
    </row>
    <row r="120" spans="1:63" s="2" customFormat="1" ht="6.95" customHeight="1">
      <c r="A120" s="34"/>
      <c r="B120" s="35"/>
      <c r="C120" s="36"/>
      <c r="D120" s="36"/>
      <c r="E120" s="36"/>
      <c r="F120" s="36"/>
      <c r="G120" s="36"/>
      <c r="H120" s="36"/>
      <c r="I120" s="115"/>
      <c r="J120" s="36"/>
      <c r="K120" s="36"/>
      <c r="L120" s="51"/>
      <c r="S120" s="34"/>
      <c r="T120" s="34"/>
      <c r="U120" s="34"/>
      <c r="V120" s="34"/>
      <c r="W120" s="34"/>
      <c r="X120" s="34"/>
      <c r="Y120" s="34"/>
      <c r="Z120" s="34"/>
      <c r="AA120" s="34"/>
      <c r="AB120" s="34"/>
      <c r="AC120" s="34"/>
      <c r="AD120" s="34"/>
      <c r="AE120" s="34"/>
    </row>
    <row r="121" spans="1:63" s="2" customFormat="1" ht="12" customHeight="1">
      <c r="A121" s="34"/>
      <c r="B121" s="35"/>
      <c r="C121" s="29" t="s">
        <v>22</v>
      </c>
      <c r="D121" s="36"/>
      <c r="E121" s="36"/>
      <c r="F121" s="27" t="str">
        <f>F12</f>
        <v>Dobříš</v>
      </c>
      <c r="G121" s="36"/>
      <c r="H121" s="36"/>
      <c r="I121" s="117" t="s">
        <v>24</v>
      </c>
      <c r="J121" s="66" t="str">
        <f>IF(J12="","",J12)</f>
        <v>31. 7. 2020</v>
      </c>
      <c r="K121" s="36"/>
      <c r="L121" s="51"/>
      <c r="S121" s="34"/>
      <c r="T121" s="34"/>
      <c r="U121" s="34"/>
      <c r="V121" s="34"/>
      <c r="W121" s="34"/>
      <c r="X121" s="34"/>
      <c r="Y121" s="34"/>
      <c r="Z121" s="34"/>
      <c r="AA121" s="34"/>
      <c r="AB121" s="34"/>
      <c r="AC121" s="34"/>
      <c r="AD121" s="34"/>
      <c r="AE121" s="34"/>
    </row>
    <row r="122" spans="1:63" s="2" customFormat="1" ht="6.95" customHeight="1">
      <c r="A122" s="34"/>
      <c r="B122" s="35"/>
      <c r="C122" s="36"/>
      <c r="D122" s="36"/>
      <c r="E122" s="36"/>
      <c r="F122" s="36"/>
      <c r="G122" s="36"/>
      <c r="H122" s="36"/>
      <c r="I122" s="115"/>
      <c r="J122" s="36"/>
      <c r="K122" s="36"/>
      <c r="L122" s="51"/>
      <c r="S122" s="34"/>
      <c r="T122" s="34"/>
      <c r="U122" s="34"/>
      <c r="V122" s="34"/>
      <c r="W122" s="34"/>
      <c r="X122" s="34"/>
      <c r="Y122" s="34"/>
      <c r="Z122" s="34"/>
      <c r="AA122" s="34"/>
      <c r="AB122" s="34"/>
      <c r="AC122" s="34"/>
      <c r="AD122" s="34"/>
      <c r="AE122" s="34"/>
    </row>
    <row r="123" spans="1:63" s="2" customFormat="1" ht="15.2" customHeight="1">
      <c r="A123" s="34"/>
      <c r="B123" s="35"/>
      <c r="C123" s="29" t="s">
        <v>26</v>
      </c>
      <c r="D123" s="36"/>
      <c r="E123" s="36"/>
      <c r="F123" s="27" t="str">
        <f>E15</f>
        <v xml:space="preserve"> </v>
      </c>
      <c r="G123" s="36"/>
      <c r="H123" s="36"/>
      <c r="I123" s="117" t="s">
        <v>32</v>
      </c>
      <c r="J123" s="32" t="str">
        <f>E21</f>
        <v>Ing. Jiří Cihlář</v>
      </c>
      <c r="K123" s="36"/>
      <c r="L123" s="51"/>
      <c r="S123" s="34"/>
      <c r="T123" s="34"/>
      <c r="U123" s="34"/>
      <c r="V123" s="34"/>
      <c r="W123" s="34"/>
      <c r="X123" s="34"/>
      <c r="Y123" s="34"/>
      <c r="Z123" s="34"/>
      <c r="AA123" s="34"/>
      <c r="AB123" s="34"/>
      <c r="AC123" s="34"/>
      <c r="AD123" s="34"/>
      <c r="AE123" s="34"/>
    </row>
    <row r="124" spans="1:63" s="2" customFormat="1" ht="15.2" customHeight="1">
      <c r="A124" s="34"/>
      <c r="B124" s="35"/>
      <c r="C124" s="29" t="s">
        <v>30</v>
      </c>
      <c r="D124" s="36"/>
      <c r="E124" s="36"/>
      <c r="F124" s="27" t="str">
        <f>IF(E18="","",E18)</f>
        <v>Vyplň údaj</v>
      </c>
      <c r="G124" s="36"/>
      <c r="H124" s="36"/>
      <c r="I124" s="117" t="s">
        <v>35</v>
      </c>
      <c r="J124" s="32" t="str">
        <f>E24</f>
        <v xml:space="preserve"> </v>
      </c>
      <c r="K124" s="36"/>
      <c r="L124" s="51"/>
      <c r="S124" s="34"/>
      <c r="T124" s="34"/>
      <c r="U124" s="34"/>
      <c r="V124" s="34"/>
      <c r="W124" s="34"/>
      <c r="X124" s="34"/>
      <c r="Y124" s="34"/>
      <c r="Z124" s="34"/>
      <c r="AA124" s="34"/>
      <c r="AB124" s="34"/>
      <c r="AC124" s="34"/>
      <c r="AD124" s="34"/>
      <c r="AE124" s="34"/>
    </row>
    <row r="125" spans="1:63" s="2" customFormat="1" ht="10.35" customHeight="1">
      <c r="A125" s="34"/>
      <c r="B125" s="35"/>
      <c r="C125" s="36"/>
      <c r="D125" s="36"/>
      <c r="E125" s="36"/>
      <c r="F125" s="36"/>
      <c r="G125" s="36"/>
      <c r="H125" s="36"/>
      <c r="I125" s="115"/>
      <c r="J125" s="36"/>
      <c r="K125" s="36"/>
      <c r="L125" s="51"/>
      <c r="S125" s="34"/>
      <c r="T125" s="34"/>
      <c r="U125" s="34"/>
      <c r="V125" s="34"/>
      <c r="W125" s="34"/>
      <c r="X125" s="34"/>
      <c r="Y125" s="34"/>
      <c r="Z125" s="34"/>
      <c r="AA125" s="34"/>
      <c r="AB125" s="34"/>
      <c r="AC125" s="34"/>
      <c r="AD125" s="34"/>
      <c r="AE125" s="34"/>
    </row>
    <row r="126" spans="1:63" s="11" customFormat="1" ht="29.25" customHeight="1">
      <c r="A126" s="175"/>
      <c r="B126" s="176"/>
      <c r="C126" s="177" t="s">
        <v>112</v>
      </c>
      <c r="D126" s="178" t="s">
        <v>63</v>
      </c>
      <c r="E126" s="178" t="s">
        <v>59</v>
      </c>
      <c r="F126" s="178" t="s">
        <v>60</v>
      </c>
      <c r="G126" s="178" t="s">
        <v>113</v>
      </c>
      <c r="H126" s="178" t="s">
        <v>114</v>
      </c>
      <c r="I126" s="179" t="s">
        <v>115</v>
      </c>
      <c r="J126" s="178" t="s">
        <v>97</v>
      </c>
      <c r="K126" s="180" t="s">
        <v>116</v>
      </c>
      <c r="L126" s="181"/>
      <c r="M126" s="75" t="s">
        <v>1</v>
      </c>
      <c r="N126" s="76" t="s">
        <v>42</v>
      </c>
      <c r="O126" s="76" t="s">
        <v>117</v>
      </c>
      <c r="P126" s="76" t="s">
        <v>118</v>
      </c>
      <c r="Q126" s="76" t="s">
        <v>119</v>
      </c>
      <c r="R126" s="76" t="s">
        <v>120</v>
      </c>
      <c r="S126" s="76" t="s">
        <v>121</v>
      </c>
      <c r="T126" s="77" t="s">
        <v>122</v>
      </c>
      <c r="U126" s="175"/>
      <c r="V126" s="175"/>
      <c r="W126" s="175"/>
      <c r="X126" s="175"/>
      <c r="Y126" s="175"/>
      <c r="Z126" s="175"/>
      <c r="AA126" s="175"/>
      <c r="AB126" s="175"/>
      <c r="AC126" s="175"/>
      <c r="AD126" s="175"/>
      <c r="AE126" s="175"/>
    </row>
    <row r="127" spans="1:63" s="2" customFormat="1" ht="22.9" customHeight="1">
      <c r="A127" s="34"/>
      <c r="B127" s="35"/>
      <c r="C127" s="82" t="s">
        <v>123</v>
      </c>
      <c r="D127" s="36"/>
      <c r="E127" s="36"/>
      <c r="F127" s="36"/>
      <c r="G127" s="36"/>
      <c r="H127" s="36"/>
      <c r="I127" s="115"/>
      <c r="J127" s="182">
        <f>BK127</f>
        <v>0</v>
      </c>
      <c r="K127" s="36"/>
      <c r="L127" s="39"/>
      <c r="M127" s="78"/>
      <c r="N127" s="183"/>
      <c r="O127" s="79"/>
      <c r="P127" s="184">
        <f>P128+P688</f>
        <v>0</v>
      </c>
      <c r="Q127" s="79"/>
      <c r="R127" s="184">
        <f>R128+R688</f>
        <v>960.34981640000001</v>
      </c>
      <c r="S127" s="79"/>
      <c r="T127" s="185">
        <f>T128+T688</f>
        <v>2025.3564199999998</v>
      </c>
      <c r="U127" s="34"/>
      <c r="V127" s="34"/>
      <c r="W127" s="34"/>
      <c r="X127" s="34"/>
      <c r="Y127" s="34"/>
      <c r="Z127" s="34"/>
      <c r="AA127" s="34"/>
      <c r="AB127" s="34"/>
      <c r="AC127" s="34"/>
      <c r="AD127" s="34"/>
      <c r="AE127" s="34"/>
      <c r="AT127" s="17" t="s">
        <v>77</v>
      </c>
      <c r="AU127" s="17" t="s">
        <v>99</v>
      </c>
      <c r="BK127" s="186">
        <f>BK128+BK688</f>
        <v>0</v>
      </c>
    </row>
    <row r="128" spans="1:63" s="12" customFormat="1" ht="25.9" customHeight="1">
      <c r="B128" s="187"/>
      <c r="C128" s="188"/>
      <c r="D128" s="189" t="s">
        <v>77</v>
      </c>
      <c r="E128" s="190" t="s">
        <v>124</v>
      </c>
      <c r="F128" s="190" t="s">
        <v>125</v>
      </c>
      <c r="G128" s="188"/>
      <c r="H128" s="188"/>
      <c r="I128" s="191"/>
      <c r="J128" s="192">
        <f>BK128</f>
        <v>0</v>
      </c>
      <c r="K128" s="188"/>
      <c r="L128" s="193"/>
      <c r="M128" s="194"/>
      <c r="N128" s="195"/>
      <c r="O128" s="195"/>
      <c r="P128" s="196">
        <f>P129+P287+P296+P412+P470+P645+P685</f>
        <v>0</v>
      </c>
      <c r="Q128" s="195"/>
      <c r="R128" s="196">
        <f>R129+R287+R296+R412+R470+R645+R685</f>
        <v>950.15436639999996</v>
      </c>
      <c r="S128" s="195"/>
      <c r="T128" s="197">
        <f>T129+T287+T296+T412+T470+T645+T685</f>
        <v>2025.3564199999998</v>
      </c>
      <c r="AR128" s="198" t="s">
        <v>86</v>
      </c>
      <c r="AT128" s="199" t="s">
        <v>77</v>
      </c>
      <c r="AU128" s="199" t="s">
        <v>78</v>
      </c>
      <c r="AY128" s="198" t="s">
        <v>126</v>
      </c>
      <c r="BK128" s="200">
        <f>BK129+BK287+BK296+BK412+BK470+BK645+BK685</f>
        <v>0</v>
      </c>
    </row>
    <row r="129" spans="1:65" s="12" customFormat="1" ht="22.9" customHeight="1">
      <c r="B129" s="187"/>
      <c r="C129" s="188"/>
      <c r="D129" s="189" t="s">
        <v>77</v>
      </c>
      <c r="E129" s="201" t="s">
        <v>86</v>
      </c>
      <c r="F129" s="201" t="s">
        <v>127</v>
      </c>
      <c r="G129" s="188"/>
      <c r="H129" s="188"/>
      <c r="I129" s="191"/>
      <c r="J129" s="202">
        <f>BK129</f>
        <v>0</v>
      </c>
      <c r="K129" s="188"/>
      <c r="L129" s="193"/>
      <c r="M129" s="194"/>
      <c r="N129" s="195"/>
      <c r="O129" s="195"/>
      <c r="P129" s="196">
        <f>SUM(P130:P286)</f>
        <v>0</v>
      </c>
      <c r="Q129" s="195"/>
      <c r="R129" s="196">
        <f>SUM(R130:R286)</f>
        <v>18.611624999999997</v>
      </c>
      <c r="S129" s="195"/>
      <c r="T129" s="197">
        <f>SUM(T130:T286)</f>
        <v>0</v>
      </c>
      <c r="AR129" s="198" t="s">
        <v>86</v>
      </c>
      <c r="AT129" s="199" t="s">
        <v>77</v>
      </c>
      <c r="AU129" s="199" t="s">
        <v>86</v>
      </c>
      <c r="AY129" s="198" t="s">
        <v>126</v>
      </c>
      <c r="BK129" s="200">
        <f>SUM(BK130:BK286)</f>
        <v>0</v>
      </c>
    </row>
    <row r="130" spans="1:65" s="2" customFormat="1" ht="21.75" customHeight="1">
      <c r="A130" s="34"/>
      <c r="B130" s="35"/>
      <c r="C130" s="203" t="s">
        <v>86</v>
      </c>
      <c r="D130" s="203" t="s">
        <v>128</v>
      </c>
      <c r="E130" s="204" t="s">
        <v>129</v>
      </c>
      <c r="F130" s="205" t="s">
        <v>130</v>
      </c>
      <c r="G130" s="206" t="s">
        <v>131</v>
      </c>
      <c r="H130" s="207">
        <v>11</v>
      </c>
      <c r="I130" s="208"/>
      <c r="J130" s="209">
        <f>ROUND(I130*H130,2)</f>
        <v>0</v>
      </c>
      <c r="K130" s="205" t="s">
        <v>132</v>
      </c>
      <c r="L130" s="39"/>
      <c r="M130" s="210" t="s">
        <v>1</v>
      </c>
      <c r="N130" s="211" t="s">
        <v>43</v>
      </c>
      <c r="O130" s="71"/>
      <c r="P130" s="212">
        <f>O130*H130</f>
        <v>0</v>
      </c>
      <c r="Q130" s="212">
        <v>0</v>
      </c>
      <c r="R130" s="212">
        <f>Q130*H130</f>
        <v>0</v>
      </c>
      <c r="S130" s="212">
        <v>0</v>
      </c>
      <c r="T130" s="213">
        <f>S130*H130</f>
        <v>0</v>
      </c>
      <c r="U130" s="34"/>
      <c r="V130" s="34"/>
      <c r="W130" s="34"/>
      <c r="X130" s="34"/>
      <c r="Y130" s="34"/>
      <c r="Z130" s="34"/>
      <c r="AA130" s="34"/>
      <c r="AB130" s="34"/>
      <c r="AC130" s="34"/>
      <c r="AD130" s="34"/>
      <c r="AE130" s="34"/>
      <c r="AR130" s="214" t="s">
        <v>133</v>
      </c>
      <c r="AT130" s="214" t="s">
        <v>128</v>
      </c>
      <c r="AU130" s="214" t="s">
        <v>88</v>
      </c>
      <c r="AY130" s="17" t="s">
        <v>126</v>
      </c>
      <c r="BE130" s="215">
        <f>IF(N130="základní",J130,0)</f>
        <v>0</v>
      </c>
      <c r="BF130" s="215">
        <f>IF(N130="snížená",J130,0)</f>
        <v>0</v>
      </c>
      <c r="BG130" s="215">
        <f>IF(N130="zákl. přenesená",J130,0)</f>
        <v>0</v>
      </c>
      <c r="BH130" s="215">
        <f>IF(N130="sníž. přenesená",J130,0)</f>
        <v>0</v>
      </c>
      <c r="BI130" s="215">
        <f>IF(N130="nulová",J130,0)</f>
        <v>0</v>
      </c>
      <c r="BJ130" s="17" t="s">
        <v>86</v>
      </c>
      <c r="BK130" s="215">
        <f>ROUND(I130*H130,2)</f>
        <v>0</v>
      </c>
      <c r="BL130" s="17" t="s">
        <v>133</v>
      </c>
      <c r="BM130" s="214" t="s">
        <v>134</v>
      </c>
    </row>
    <row r="131" spans="1:65" s="2" customFormat="1" ht="19.5">
      <c r="A131" s="34"/>
      <c r="B131" s="35"/>
      <c r="C131" s="36"/>
      <c r="D131" s="216" t="s">
        <v>135</v>
      </c>
      <c r="E131" s="36"/>
      <c r="F131" s="217" t="s">
        <v>136</v>
      </c>
      <c r="G131" s="36"/>
      <c r="H131" s="36"/>
      <c r="I131" s="115"/>
      <c r="J131" s="36"/>
      <c r="K131" s="36"/>
      <c r="L131" s="39"/>
      <c r="M131" s="218"/>
      <c r="N131" s="219"/>
      <c r="O131" s="71"/>
      <c r="P131" s="71"/>
      <c r="Q131" s="71"/>
      <c r="R131" s="71"/>
      <c r="S131" s="71"/>
      <c r="T131" s="72"/>
      <c r="U131" s="34"/>
      <c r="V131" s="34"/>
      <c r="W131" s="34"/>
      <c r="X131" s="34"/>
      <c r="Y131" s="34"/>
      <c r="Z131" s="34"/>
      <c r="AA131" s="34"/>
      <c r="AB131" s="34"/>
      <c r="AC131" s="34"/>
      <c r="AD131" s="34"/>
      <c r="AE131" s="34"/>
      <c r="AT131" s="17" t="s">
        <v>135</v>
      </c>
      <c r="AU131" s="17" t="s">
        <v>88</v>
      </c>
    </row>
    <row r="132" spans="1:65" s="2" customFormat="1" ht="136.5">
      <c r="A132" s="34"/>
      <c r="B132" s="35"/>
      <c r="C132" s="36"/>
      <c r="D132" s="216" t="s">
        <v>137</v>
      </c>
      <c r="E132" s="36"/>
      <c r="F132" s="220" t="s">
        <v>138</v>
      </c>
      <c r="G132" s="36"/>
      <c r="H132" s="36"/>
      <c r="I132" s="115"/>
      <c r="J132" s="36"/>
      <c r="K132" s="36"/>
      <c r="L132" s="39"/>
      <c r="M132" s="218"/>
      <c r="N132" s="219"/>
      <c r="O132" s="71"/>
      <c r="P132" s="71"/>
      <c r="Q132" s="71"/>
      <c r="R132" s="71"/>
      <c r="S132" s="71"/>
      <c r="T132" s="72"/>
      <c r="U132" s="34"/>
      <c r="V132" s="34"/>
      <c r="W132" s="34"/>
      <c r="X132" s="34"/>
      <c r="Y132" s="34"/>
      <c r="Z132" s="34"/>
      <c r="AA132" s="34"/>
      <c r="AB132" s="34"/>
      <c r="AC132" s="34"/>
      <c r="AD132" s="34"/>
      <c r="AE132" s="34"/>
      <c r="AT132" s="17" t="s">
        <v>137</v>
      </c>
      <c r="AU132" s="17" t="s">
        <v>88</v>
      </c>
    </row>
    <row r="133" spans="1:65" s="2" customFormat="1" ht="19.5">
      <c r="A133" s="34"/>
      <c r="B133" s="35"/>
      <c r="C133" s="36"/>
      <c r="D133" s="216" t="s">
        <v>139</v>
      </c>
      <c r="E133" s="36"/>
      <c r="F133" s="220" t="s">
        <v>140</v>
      </c>
      <c r="G133" s="36"/>
      <c r="H133" s="36"/>
      <c r="I133" s="115"/>
      <c r="J133" s="36"/>
      <c r="K133" s="36"/>
      <c r="L133" s="39"/>
      <c r="M133" s="218"/>
      <c r="N133" s="219"/>
      <c r="O133" s="71"/>
      <c r="P133" s="71"/>
      <c r="Q133" s="71"/>
      <c r="R133" s="71"/>
      <c r="S133" s="71"/>
      <c r="T133" s="72"/>
      <c r="U133" s="34"/>
      <c r="V133" s="34"/>
      <c r="W133" s="34"/>
      <c r="X133" s="34"/>
      <c r="Y133" s="34"/>
      <c r="Z133" s="34"/>
      <c r="AA133" s="34"/>
      <c r="AB133" s="34"/>
      <c r="AC133" s="34"/>
      <c r="AD133" s="34"/>
      <c r="AE133" s="34"/>
      <c r="AT133" s="17" t="s">
        <v>139</v>
      </c>
      <c r="AU133" s="17" t="s">
        <v>88</v>
      </c>
    </row>
    <row r="134" spans="1:65" s="13" customFormat="1" ht="11.25">
      <c r="B134" s="221"/>
      <c r="C134" s="222"/>
      <c r="D134" s="216" t="s">
        <v>141</v>
      </c>
      <c r="E134" s="223" t="s">
        <v>1</v>
      </c>
      <c r="F134" s="224" t="s">
        <v>142</v>
      </c>
      <c r="G134" s="222"/>
      <c r="H134" s="225">
        <v>11</v>
      </c>
      <c r="I134" s="226"/>
      <c r="J134" s="222"/>
      <c r="K134" s="222"/>
      <c r="L134" s="227"/>
      <c r="M134" s="228"/>
      <c r="N134" s="229"/>
      <c r="O134" s="229"/>
      <c r="P134" s="229"/>
      <c r="Q134" s="229"/>
      <c r="R134" s="229"/>
      <c r="S134" s="229"/>
      <c r="T134" s="230"/>
      <c r="AT134" s="231" t="s">
        <v>141</v>
      </c>
      <c r="AU134" s="231" t="s">
        <v>88</v>
      </c>
      <c r="AV134" s="13" t="s">
        <v>88</v>
      </c>
      <c r="AW134" s="13" t="s">
        <v>34</v>
      </c>
      <c r="AX134" s="13" t="s">
        <v>86</v>
      </c>
      <c r="AY134" s="231" t="s">
        <v>126</v>
      </c>
    </row>
    <row r="135" spans="1:65" s="2" customFormat="1" ht="21.75" customHeight="1">
      <c r="A135" s="34"/>
      <c r="B135" s="35"/>
      <c r="C135" s="203" t="s">
        <v>88</v>
      </c>
      <c r="D135" s="203" t="s">
        <v>128</v>
      </c>
      <c r="E135" s="204" t="s">
        <v>143</v>
      </c>
      <c r="F135" s="205" t="s">
        <v>144</v>
      </c>
      <c r="G135" s="206" t="s">
        <v>131</v>
      </c>
      <c r="H135" s="207">
        <v>11</v>
      </c>
      <c r="I135" s="208"/>
      <c r="J135" s="209">
        <f>ROUND(I135*H135,2)</f>
        <v>0</v>
      </c>
      <c r="K135" s="205" t="s">
        <v>132</v>
      </c>
      <c r="L135" s="39"/>
      <c r="M135" s="210" t="s">
        <v>1</v>
      </c>
      <c r="N135" s="211" t="s">
        <v>43</v>
      </c>
      <c r="O135" s="71"/>
      <c r="P135" s="212">
        <f>O135*H135</f>
        <v>0</v>
      </c>
      <c r="Q135" s="212">
        <v>0</v>
      </c>
      <c r="R135" s="212">
        <f>Q135*H135</f>
        <v>0</v>
      </c>
      <c r="S135" s="212">
        <v>0</v>
      </c>
      <c r="T135" s="213">
        <f>S135*H135</f>
        <v>0</v>
      </c>
      <c r="U135" s="34"/>
      <c r="V135" s="34"/>
      <c r="W135" s="34"/>
      <c r="X135" s="34"/>
      <c r="Y135" s="34"/>
      <c r="Z135" s="34"/>
      <c r="AA135" s="34"/>
      <c r="AB135" s="34"/>
      <c r="AC135" s="34"/>
      <c r="AD135" s="34"/>
      <c r="AE135" s="34"/>
      <c r="AR135" s="214" t="s">
        <v>133</v>
      </c>
      <c r="AT135" s="214" t="s">
        <v>128</v>
      </c>
      <c r="AU135" s="214" t="s">
        <v>88</v>
      </c>
      <c r="AY135" s="17" t="s">
        <v>126</v>
      </c>
      <c r="BE135" s="215">
        <f>IF(N135="základní",J135,0)</f>
        <v>0</v>
      </c>
      <c r="BF135" s="215">
        <f>IF(N135="snížená",J135,0)</f>
        <v>0</v>
      </c>
      <c r="BG135" s="215">
        <f>IF(N135="zákl. přenesená",J135,0)</f>
        <v>0</v>
      </c>
      <c r="BH135" s="215">
        <f>IF(N135="sníž. přenesená",J135,0)</f>
        <v>0</v>
      </c>
      <c r="BI135" s="215">
        <f>IF(N135="nulová",J135,0)</f>
        <v>0</v>
      </c>
      <c r="BJ135" s="17" t="s">
        <v>86</v>
      </c>
      <c r="BK135" s="215">
        <f>ROUND(I135*H135,2)</f>
        <v>0</v>
      </c>
      <c r="BL135" s="17" t="s">
        <v>133</v>
      </c>
      <c r="BM135" s="214" t="s">
        <v>145</v>
      </c>
    </row>
    <row r="136" spans="1:65" s="2" customFormat="1" ht="19.5">
      <c r="A136" s="34"/>
      <c r="B136" s="35"/>
      <c r="C136" s="36"/>
      <c r="D136" s="216" t="s">
        <v>135</v>
      </c>
      <c r="E136" s="36"/>
      <c r="F136" s="217" t="s">
        <v>146</v>
      </c>
      <c r="G136" s="36"/>
      <c r="H136" s="36"/>
      <c r="I136" s="115"/>
      <c r="J136" s="36"/>
      <c r="K136" s="36"/>
      <c r="L136" s="39"/>
      <c r="M136" s="218"/>
      <c r="N136" s="219"/>
      <c r="O136" s="71"/>
      <c r="P136" s="71"/>
      <c r="Q136" s="71"/>
      <c r="R136" s="71"/>
      <c r="S136" s="71"/>
      <c r="T136" s="72"/>
      <c r="U136" s="34"/>
      <c r="V136" s="34"/>
      <c r="W136" s="34"/>
      <c r="X136" s="34"/>
      <c r="Y136" s="34"/>
      <c r="Z136" s="34"/>
      <c r="AA136" s="34"/>
      <c r="AB136" s="34"/>
      <c r="AC136" s="34"/>
      <c r="AD136" s="34"/>
      <c r="AE136" s="34"/>
      <c r="AT136" s="17" t="s">
        <v>135</v>
      </c>
      <c r="AU136" s="17" t="s">
        <v>88</v>
      </c>
    </row>
    <row r="137" spans="1:65" s="2" customFormat="1" ht="165.75">
      <c r="A137" s="34"/>
      <c r="B137" s="35"/>
      <c r="C137" s="36"/>
      <c r="D137" s="216" t="s">
        <v>137</v>
      </c>
      <c r="E137" s="36"/>
      <c r="F137" s="220" t="s">
        <v>147</v>
      </c>
      <c r="G137" s="36"/>
      <c r="H137" s="36"/>
      <c r="I137" s="115"/>
      <c r="J137" s="36"/>
      <c r="K137" s="36"/>
      <c r="L137" s="39"/>
      <c r="M137" s="218"/>
      <c r="N137" s="219"/>
      <c r="O137" s="71"/>
      <c r="P137" s="71"/>
      <c r="Q137" s="71"/>
      <c r="R137" s="71"/>
      <c r="S137" s="71"/>
      <c r="T137" s="72"/>
      <c r="U137" s="34"/>
      <c r="V137" s="34"/>
      <c r="W137" s="34"/>
      <c r="X137" s="34"/>
      <c r="Y137" s="34"/>
      <c r="Z137" s="34"/>
      <c r="AA137" s="34"/>
      <c r="AB137" s="34"/>
      <c r="AC137" s="34"/>
      <c r="AD137" s="34"/>
      <c r="AE137" s="34"/>
      <c r="AT137" s="17" t="s">
        <v>137</v>
      </c>
      <c r="AU137" s="17" t="s">
        <v>88</v>
      </c>
    </row>
    <row r="138" spans="1:65" s="13" customFormat="1" ht="11.25">
      <c r="B138" s="221"/>
      <c r="C138" s="222"/>
      <c r="D138" s="216" t="s">
        <v>141</v>
      </c>
      <c r="E138" s="223" t="s">
        <v>1</v>
      </c>
      <c r="F138" s="224" t="s">
        <v>142</v>
      </c>
      <c r="G138" s="222"/>
      <c r="H138" s="225">
        <v>11</v>
      </c>
      <c r="I138" s="226"/>
      <c r="J138" s="222"/>
      <c r="K138" s="222"/>
      <c r="L138" s="227"/>
      <c r="M138" s="228"/>
      <c r="N138" s="229"/>
      <c r="O138" s="229"/>
      <c r="P138" s="229"/>
      <c r="Q138" s="229"/>
      <c r="R138" s="229"/>
      <c r="S138" s="229"/>
      <c r="T138" s="230"/>
      <c r="AT138" s="231" t="s">
        <v>141</v>
      </c>
      <c r="AU138" s="231" t="s">
        <v>88</v>
      </c>
      <c r="AV138" s="13" t="s">
        <v>88</v>
      </c>
      <c r="AW138" s="13" t="s">
        <v>34</v>
      </c>
      <c r="AX138" s="13" t="s">
        <v>86</v>
      </c>
      <c r="AY138" s="231" t="s">
        <v>126</v>
      </c>
    </row>
    <row r="139" spans="1:65" s="2" customFormat="1" ht="21.75" customHeight="1">
      <c r="A139" s="34"/>
      <c r="B139" s="35"/>
      <c r="C139" s="203" t="s">
        <v>148</v>
      </c>
      <c r="D139" s="203" t="s">
        <v>128</v>
      </c>
      <c r="E139" s="204" t="s">
        <v>149</v>
      </c>
      <c r="F139" s="205" t="s">
        <v>150</v>
      </c>
      <c r="G139" s="206" t="s">
        <v>151</v>
      </c>
      <c r="H139" s="207">
        <v>291.14999999999998</v>
      </c>
      <c r="I139" s="208"/>
      <c r="J139" s="209">
        <f>ROUND(I139*H139,2)</f>
        <v>0</v>
      </c>
      <c r="K139" s="205" t="s">
        <v>132</v>
      </c>
      <c r="L139" s="39"/>
      <c r="M139" s="210" t="s">
        <v>1</v>
      </c>
      <c r="N139" s="211" t="s">
        <v>43</v>
      </c>
      <c r="O139" s="71"/>
      <c r="P139" s="212">
        <f>O139*H139</f>
        <v>0</v>
      </c>
      <c r="Q139" s="212">
        <v>0</v>
      </c>
      <c r="R139" s="212">
        <f>Q139*H139</f>
        <v>0</v>
      </c>
      <c r="S139" s="212">
        <v>0</v>
      </c>
      <c r="T139" s="213">
        <f>S139*H139</f>
        <v>0</v>
      </c>
      <c r="U139" s="34"/>
      <c r="V139" s="34"/>
      <c r="W139" s="34"/>
      <c r="X139" s="34"/>
      <c r="Y139" s="34"/>
      <c r="Z139" s="34"/>
      <c r="AA139" s="34"/>
      <c r="AB139" s="34"/>
      <c r="AC139" s="34"/>
      <c r="AD139" s="34"/>
      <c r="AE139" s="34"/>
      <c r="AR139" s="214" t="s">
        <v>133</v>
      </c>
      <c r="AT139" s="214" t="s">
        <v>128</v>
      </c>
      <c r="AU139" s="214" t="s">
        <v>88</v>
      </c>
      <c r="AY139" s="17" t="s">
        <v>126</v>
      </c>
      <c r="BE139" s="215">
        <f>IF(N139="základní",J139,0)</f>
        <v>0</v>
      </c>
      <c r="BF139" s="215">
        <f>IF(N139="snížená",J139,0)</f>
        <v>0</v>
      </c>
      <c r="BG139" s="215">
        <f>IF(N139="zákl. přenesená",J139,0)</f>
        <v>0</v>
      </c>
      <c r="BH139" s="215">
        <f>IF(N139="sníž. přenesená",J139,0)</f>
        <v>0</v>
      </c>
      <c r="BI139" s="215">
        <f>IF(N139="nulová",J139,0)</f>
        <v>0</v>
      </c>
      <c r="BJ139" s="17" t="s">
        <v>86</v>
      </c>
      <c r="BK139" s="215">
        <f>ROUND(I139*H139,2)</f>
        <v>0</v>
      </c>
      <c r="BL139" s="17" t="s">
        <v>133</v>
      </c>
      <c r="BM139" s="214" t="s">
        <v>152</v>
      </c>
    </row>
    <row r="140" spans="1:65" s="2" customFormat="1" ht="19.5">
      <c r="A140" s="34"/>
      <c r="B140" s="35"/>
      <c r="C140" s="36"/>
      <c r="D140" s="216" t="s">
        <v>135</v>
      </c>
      <c r="E140" s="36"/>
      <c r="F140" s="217" t="s">
        <v>153</v>
      </c>
      <c r="G140" s="36"/>
      <c r="H140" s="36"/>
      <c r="I140" s="115"/>
      <c r="J140" s="36"/>
      <c r="K140" s="36"/>
      <c r="L140" s="39"/>
      <c r="M140" s="218"/>
      <c r="N140" s="219"/>
      <c r="O140" s="71"/>
      <c r="P140" s="71"/>
      <c r="Q140" s="71"/>
      <c r="R140" s="71"/>
      <c r="S140" s="71"/>
      <c r="T140" s="72"/>
      <c r="U140" s="34"/>
      <c r="V140" s="34"/>
      <c r="W140" s="34"/>
      <c r="X140" s="34"/>
      <c r="Y140" s="34"/>
      <c r="Z140" s="34"/>
      <c r="AA140" s="34"/>
      <c r="AB140" s="34"/>
      <c r="AC140" s="34"/>
      <c r="AD140" s="34"/>
      <c r="AE140" s="34"/>
      <c r="AT140" s="17" t="s">
        <v>135</v>
      </c>
      <c r="AU140" s="17" t="s">
        <v>88</v>
      </c>
    </row>
    <row r="141" spans="1:65" s="2" customFormat="1" ht="29.25">
      <c r="A141" s="34"/>
      <c r="B141" s="35"/>
      <c r="C141" s="36"/>
      <c r="D141" s="216" t="s">
        <v>137</v>
      </c>
      <c r="E141" s="36"/>
      <c r="F141" s="220" t="s">
        <v>154</v>
      </c>
      <c r="G141" s="36"/>
      <c r="H141" s="36"/>
      <c r="I141" s="115"/>
      <c r="J141" s="36"/>
      <c r="K141" s="36"/>
      <c r="L141" s="39"/>
      <c r="M141" s="218"/>
      <c r="N141" s="219"/>
      <c r="O141" s="71"/>
      <c r="P141" s="71"/>
      <c r="Q141" s="71"/>
      <c r="R141" s="71"/>
      <c r="S141" s="71"/>
      <c r="T141" s="72"/>
      <c r="U141" s="34"/>
      <c r="V141" s="34"/>
      <c r="W141" s="34"/>
      <c r="X141" s="34"/>
      <c r="Y141" s="34"/>
      <c r="Z141" s="34"/>
      <c r="AA141" s="34"/>
      <c r="AB141" s="34"/>
      <c r="AC141" s="34"/>
      <c r="AD141" s="34"/>
      <c r="AE141" s="34"/>
      <c r="AT141" s="17" t="s">
        <v>137</v>
      </c>
      <c r="AU141" s="17" t="s">
        <v>88</v>
      </c>
    </row>
    <row r="142" spans="1:65" s="13" customFormat="1" ht="11.25">
      <c r="B142" s="221"/>
      <c r="C142" s="222"/>
      <c r="D142" s="216" t="s">
        <v>141</v>
      </c>
      <c r="E142" s="223" t="s">
        <v>1</v>
      </c>
      <c r="F142" s="224" t="s">
        <v>155</v>
      </c>
      <c r="G142" s="222"/>
      <c r="H142" s="225">
        <v>291.14999999999998</v>
      </c>
      <c r="I142" s="226"/>
      <c r="J142" s="222"/>
      <c r="K142" s="222"/>
      <c r="L142" s="227"/>
      <c r="M142" s="228"/>
      <c r="N142" s="229"/>
      <c r="O142" s="229"/>
      <c r="P142" s="229"/>
      <c r="Q142" s="229"/>
      <c r="R142" s="229"/>
      <c r="S142" s="229"/>
      <c r="T142" s="230"/>
      <c r="AT142" s="231" t="s">
        <v>141</v>
      </c>
      <c r="AU142" s="231" t="s">
        <v>88</v>
      </c>
      <c r="AV142" s="13" t="s">
        <v>88</v>
      </c>
      <c r="AW142" s="13" t="s">
        <v>34</v>
      </c>
      <c r="AX142" s="13" t="s">
        <v>86</v>
      </c>
      <c r="AY142" s="231" t="s">
        <v>126</v>
      </c>
    </row>
    <row r="143" spans="1:65" s="2" customFormat="1" ht="21.75" customHeight="1">
      <c r="A143" s="34"/>
      <c r="B143" s="35"/>
      <c r="C143" s="203" t="s">
        <v>133</v>
      </c>
      <c r="D143" s="203" t="s">
        <v>128</v>
      </c>
      <c r="E143" s="204" t="s">
        <v>156</v>
      </c>
      <c r="F143" s="205" t="s">
        <v>157</v>
      </c>
      <c r="G143" s="206" t="s">
        <v>151</v>
      </c>
      <c r="H143" s="207">
        <v>93</v>
      </c>
      <c r="I143" s="208"/>
      <c r="J143" s="209">
        <f>ROUND(I143*H143,2)</f>
        <v>0</v>
      </c>
      <c r="K143" s="205" t="s">
        <v>132</v>
      </c>
      <c r="L143" s="39"/>
      <c r="M143" s="210" t="s">
        <v>1</v>
      </c>
      <c r="N143" s="211" t="s">
        <v>43</v>
      </c>
      <c r="O143" s="71"/>
      <c r="P143" s="212">
        <f>O143*H143</f>
        <v>0</v>
      </c>
      <c r="Q143" s="212">
        <v>0</v>
      </c>
      <c r="R143" s="212">
        <f>Q143*H143</f>
        <v>0</v>
      </c>
      <c r="S143" s="212">
        <v>0</v>
      </c>
      <c r="T143" s="213">
        <f>S143*H143</f>
        <v>0</v>
      </c>
      <c r="U143" s="34"/>
      <c r="V143" s="34"/>
      <c r="W143" s="34"/>
      <c r="X143" s="34"/>
      <c r="Y143" s="34"/>
      <c r="Z143" s="34"/>
      <c r="AA143" s="34"/>
      <c r="AB143" s="34"/>
      <c r="AC143" s="34"/>
      <c r="AD143" s="34"/>
      <c r="AE143" s="34"/>
      <c r="AR143" s="214" t="s">
        <v>133</v>
      </c>
      <c r="AT143" s="214" t="s">
        <v>128</v>
      </c>
      <c r="AU143" s="214" t="s">
        <v>88</v>
      </c>
      <c r="AY143" s="17" t="s">
        <v>126</v>
      </c>
      <c r="BE143" s="215">
        <f>IF(N143="základní",J143,0)</f>
        <v>0</v>
      </c>
      <c r="BF143" s="215">
        <f>IF(N143="snížená",J143,0)</f>
        <v>0</v>
      </c>
      <c r="BG143" s="215">
        <f>IF(N143="zákl. přenesená",J143,0)</f>
        <v>0</v>
      </c>
      <c r="BH143" s="215">
        <f>IF(N143="sníž. přenesená",J143,0)</f>
        <v>0</v>
      </c>
      <c r="BI143" s="215">
        <f>IF(N143="nulová",J143,0)</f>
        <v>0</v>
      </c>
      <c r="BJ143" s="17" t="s">
        <v>86</v>
      </c>
      <c r="BK143" s="215">
        <f>ROUND(I143*H143,2)</f>
        <v>0</v>
      </c>
      <c r="BL143" s="17" t="s">
        <v>133</v>
      </c>
      <c r="BM143" s="214" t="s">
        <v>158</v>
      </c>
    </row>
    <row r="144" spans="1:65" s="2" customFormat="1" ht="19.5">
      <c r="A144" s="34"/>
      <c r="B144" s="35"/>
      <c r="C144" s="36"/>
      <c r="D144" s="216" t="s">
        <v>135</v>
      </c>
      <c r="E144" s="36"/>
      <c r="F144" s="217" t="s">
        <v>159</v>
      </c>
      <c r="G144" s="36"/>
      <c r="H144" s="36"/>
      <c r="I144" s="115"/>
      <c r="J144" s="36"/>
      <c r="K144" s="36"/>
      <c r="L144" s="39"/>
      <c r="M144" s="218"/>
      <c r="N144" s="219"/>
      <c r="O144" s="71"/>
      <c r="P144" s="71"/>
      <c r="Q144" s="71"/>
      <c r="R144" s="71"/>
      <c r="S144" s="71"/>
      <c r="T144" s="72"/>
      <c r="U144" s="34"/>
      <c r="V144" s="34"/>
      <c r="W144" s="34"/>
      <c r="X144" s="34"/>
      <c r="Y144" s="34"/>
      <c r="Z144" s="34"/>
      <c r="AA144" s="34"/>
      <c r="AB144" s="34"/>
      <c r="AC144" s="34"/>
      <c r="AD144" s="34"/>
      <c r="AE144" s="34"/>
      <c r="AT144" s="17" t="s">
        <v>135</v>
      </c>
      <c r="AU144" s="17" t="s">
        <v>88</v>
      </c>
    </row>
    <row r="145" spans="1:65" s="2" customFormat="1" ht="29.25">
      <c r="A145" s="34"/>
      <c r="B145" s="35"/>
      <c r="C145" s="36"/>
      <c r="D145" s="216" t="s">
        <v>137</v>
      </c>
      <c r="E145" s="36"/>
      <c r="F145" s="220" t="s">
        <v>154</v>
      </c>
      <c r="G145" s="36"/>
      <c r="H145" s="36"/>
      <c r="I145" s="115"/>
      <c r="J145" s="36"/>
      <c r="K145" s="36"/>
      <c r="L145" s="39"/>
      <c r="M145" s="218"/>
      <c r="N145" s="219"/>
      <c r="O145" s="71"/>
      <c r="P145" s="71"/>
      <c r="Q145" s="71"/>
      <c r="R145" s="71"/>
      <c r="S145" s="71"/>
      <c r="T145" s="72"/>
      <c r="U145" s="34"/>
      <c r="V145" s="34"/>
      <c r="W145" s="34"/>
      <c r="X145" s="34"/>
      <c r="Y145" s="34"/>
      <c r="Z145" s="34"/>
      <c r="AA145" s="34"/>
      <c r="AB145" s="34"/>
      <c r="AC145" s="34"/>
      <c r="AD145" s="34"/>
      <c r="AE145" s="34"/>
      <c r="AT145" s="17" t="s">
        <v>137</v>
      </c>
      <c r="AU145" s="17" t="s">
        <v>88</v>
      </c>
    </row>
    <row r="146" spans="1:65" s="13" customFormat="1" ht="11.25">
      <c r="B146" s="221"/>
      <c r="C146" s="222"/>
      <c r="D146" s="216" t="s">
        <v>141</v>
      </c>
      <c r="E146" s="223" t="s">
        <v>1</v>
      </c>
      <c r="F146" s="224" t="s">
        <v>160</v>
      </c>
      <c r="G146" s="222"/>
      <c r="H146" s="225">
        <v>93</v>
      </c>
      <c r="I146" s="226"/>
      <c r="J146" s="222"/>
      <c r="K146" s="222"/>
      <c r="L146" s="227"/>
      <c r="M146" s="228"/>
      <c r="N146" s="229"/>
      <c r="O146" s="229"/>
      <c r="P146" s="229"/>
      <c r="Q146" s="229"/>
      <c r="R146" s="229"/>
      <c r="S146" s="229"/>
      <c r="T146" s="230"/>
      <c r="AT146" s="231" t="s">
        <v>141</v>
      </c>
      <c r="AU146" s="231" t="s">
        <v>88</v>
      </c>
      <c r="AV146" s="13" t="s">
        <v>88</v>
      </c>
      <c r="AW146" s="13" t="s">
        <v>34</v>
      </c>
      <c r="AX146" s="13" t="s">
        <v>86</v>
      </c>
      <c r="AY146" s="231" t="s">
        <v>126</v>
      </c>
    </row>
    <row r="147" spans="1:65" s="2" customFormat="1" ht="21.75" customHeight="1">
      <c r="A147" s="34"/>
      <c r="B147" s="35"/>
      <c r="C147" s="203" t="s">
        <v>161</v>
      </c>
      <c r="D147" s="203" t="s">
        <v>128</v>
      </c>
      <c r="E147" s="204" t="s">
        <v>162</v>
      </c>
      <c r="F147" s="205" t="s">
        <v>163</v>
      </c>
      <c r="G147" s="206" t="s">
        <v>151</v>
      </c>
      <c r="H147" s="207">
        <v>14.4</v>
      </c>
      <c r="I147" s="208"/>
      <c r="J147" s="209">
        <f>ROUND(I147*H147,2)</f>
        <v>0</v>
      </c>
      <c r="K147" s="205" t="s">
        <v>132</v>
      </c>
      <c r="L147" s="39"/>
      <c r="M147" s="210" t="s">
        <v>1</v>
      </c>
      <c r="N147" s="211" t="s">
        <v>43</v>
      </c>
      <c r="O147" s="71"/>
      <c r="P147" s="212">
        <f>O147*H147</f>
        <v>0</v>
      </c>
      <c r="Q147" s="212">
        <v>0</v>
      </c>
      <c r="R147" s="212">
        <f>Q147*H147</f>
        <v>0</v>
      </c>
      <c r="S147" s="212">
        <v>0</v>
      </c>
      <c r="T147" s="213">
        <f>S147*H147</f>
        <v>0</v>
      </c>
      <c r="U147" s="34"/>
      <c r="V147" s="34"/>
      <c r="W147" s="34"/>
      <c r="X147" s="34"/>
      <c r="Y147" s="34"/>
      <c r="Z147" s="34"/>
      <c r="AA147" s="34"/>
      <c r="AB147" s="34"/>
      <c r="AC147" s="34"/>
      <c r="AD147" s="34"/>
      <c r="AE147" s="34"/>
      <c r="AR147" s="214" t="s">
        <v>133</v>
      </c>
      <c r="AT147" s="214" t="s">
        <v>128</v>
      </c>
      <c r="AU147" s="214" t="s">
        <v>88</v>
      </c>
      <c r="AY147" s="17" t="s">
        <v>126</v>
      </c>
      <c r="BE147" s="215">
        <f>IF(N147="základní",J147,0)</f>
        <v>0</v>
      </c>
      <c r="BF147" s="215">
        <f>IF(N147="snížená",J147,0)</f>
        <v>0</v>
      </c>
      <c r="BG147" s="215">
        <f>IF(N147="zákl. přenesená",J147,0)</f>
        <v>0</v>
      </c>
      <c r="BH147" s="215">
        <f>IF(N147="sníž. přenesená",J147,0)</f>
        <v>0</v>
      </c>
      <c r="BI147" s="215">
        <f>IF(N147="nulová",J147,0)</f>
        <v>0</v>
      </c>
      <c r="BJ147" s="17" t="s">
        <v>86</v>
      </c>
      <c r="BK147" s="215">
        <f>ROUND(I147*H147,2)</f>
        <v>0</v>
      </c>
      <c r="BL147" s="17" t="s">
        <v>133</v>
      </c>
      <c r="BM147" s="214" t="s">
        <v>164</v>
      </c>
    </row>
    <row r="148" spans="1:65" s="2" customFormat="1" ht="29.25">
      <c r="A148" s="34"/>
      <c r="B148" s="35"/>
      <c r="C148" s="36"/>
      <c r="D148" s="216" t="s">
        <v>135</v>
      </c>
      <c r="E148" s="36"/>
      <c r="F148" s="217" t="s">
        <v>165</v>
      </c>
      <c r="G148" s="36"/>
      <c r="H148" s="36"/>
      <c r="I148" s="115"/>
      <c r="J148" s="36"/>
      <c r="K148" s="36"/>
      <c r="L148" s="39"/>
      <c r="M148" s="218"/>
      <c r="N148" s="219"/>
      <c r="O148" s="71"/>
      <c r="P148" s="71"/>
      <c r="Q148" s="71"/>
      <c r="R148" s="71"/>
      <c r="S148" s="71"/>
      <c r="T148" s="72"/>
      <c r="U148" s="34"/>
      <c r="V148" s="34"/>
      <c r="W148" s="34"/>
      <c r="X148" s="34"/>
      <c r="Y148" s="34"/>
      <c r="Z148" s="34"/>
      <c r="AA148" s="34"/>
      <c r="AB148" s="34"/>
      <c r="AC148" s="34"/>
      <c r="AD148" s="34"/>
      <c r="AE148" s="34"/>
      <c r="AT148" s="17" t="s">
        <v>135</v>
      </c>
      <c r="AU148" s="17" t="s">
        <v>88</v>
      </c>
    </row>
    <row r="149" spans="1:65" s="2" customFormat="1" ht="39">
      <c r="A149" s="34"/>
      <c r="B149" s="35"/>
      <c r="C149" s="36"/>
      <c r="D149" s="216" t="s">
        <v>137</v>
      </c>
      <c r="E149" s="36"/>
      <c r="F149" s="220" t="s">
        <v>166</v>
      </c>
      <c r="G149" s="36"/>
      <c r="H149" s="36"/>
      <c r="I149" s="115"/>
      <c r="J149" s="36"/>
      <c r="K149" s="36"/>
      <c r="L149" s="39"/>
      <c r="M149" s="218"/>
      <c r="N149" s="219"/>
      <c r="O149" s="71"/>
      <c r="P149" s="71"/>
      <c r="Q149" s="71"/>
      <c r="R149" s="71"/>
      <c r="S149" s="71"/>
      <c r="T149" s="72"/>
      <c r="U149" s="34"/>
      <c r="V149" s="34"/>
      <c r="W149" s="34"/>
      <c r="X149" s="34"/>
      <c r="Y149" s="34"/>
      <c r="Z149" s="34"/>
      <c r="AA149" s="34"/>
      <c r="AB149" s="34"/>
      <c r="AC149" s="34"/>
      <c r="AD149" s="34"/>
      <c r="AE149" s="34"/>
      <c r="AT149" s="17" t="s">
        <v>137</v>
      </c>
      <c r="AU149" s="17" t="s">
        <v>88</v>
      </c>
    </row>
    <row r="150" spans="1:65" s="14" customFormat="1" ht="11.25">
      <c r="B150" s="232"/>
      <c r="C150" s="233"/>
      <c r="D150" s="216" t="s">
        <v>141</v>
      </c>
      <c r="E150" s="234" t="s">
        <v>1</v>
      </c>
      <c r="F150" s="235" t="s">
        <v>167</v>
      </c>
      <c r="G150" s="233"/>
      <c r="H150" s="234" t="s">
        <v>1</v>
      </c>
      <c r="I150" s="236"/>
      <c r="J150" s="233"/>
      <c r="K150" s="233"/>
      <c r="L150" s="237"/>
      <c r="M150" s="238"/>
      <c r="N150" s="239"/>
      <c r="O150" s="239"/>
      <c r="P150" s="239"/>
      <c r="Q150" s="239"/>
      <c r="R150" s="239"/>
      <c r="S150" s="239"/>
      <c r="T150" s="240"/>
      <c r="AT150" s="241" t="s">
        <v>141</v>
      </c>
      <c r="AU150" s="241" t="s">
        <v>88</v>
      </c>
      <c r="AV150" s="14" t="s">
        <v>86</v>
      </c>
      <c r="AW150" s="14" t="s">
        <v>34</v>
      </c>
      <c r="AX150" s="14" t="s">
        <v>78</v>
      </c>
      <c r="AY150" s="241" t="s">
        <v>126</v>
      </c>
    </row>
    <row r="151" spans="1:65" s="13" customFormat="1" ht="11.25">
      <c r="B151" s="221"/>
      <c r="C151" s="222"/>
      <c r="D151" s="216" t="s">
        <v>141</v>
      </c>
      <c r="E151" s="223" t="s">
        <v>1</v>
      </c>
      <c r="F151" s="224" t="s">
        <v>168</v>
      </c>
      <c r="G151" s="222"/>
      <c r="H151" s="225">
        <v>14.4</v>
      </c>
      <c r="I151" s="226"/>
      <c r="J151" s="222"/>
      <c r="K151" s="222"/>
      <c r="L151" s="227"/>
      <c r="M151" s="228"/>
      <c r="N151" s="229"/>
      <c r="O151" s="229"/>
      <c r="P151" s="229"/>
      <c r="Q151" s="229"/>
      <c r="R151" s="229"/>
      <c r="S151" s="229"/>
      <c r="T151" s="230"/>
      <c r="AT151" s="231" t="s">
        <v>141</v>
      </c>
      <c r="AU151" s="231" t="s">
        <v>88</v>
      </c>
      <c r="AV151" s="13" t="s">
        <v>88</v>
      </c>
      <c r="AW151" s="13" t="s">
        <v>34</v>
      </c>
      <c r="AX151" s="13" t="s">
        <v>78</v>
      </c>
      <c r="AY151" s="231" t="s">
        <v>126</v>
      </c>
    </row>
    <row r="152" spans="1:65" s="15" customFormat="1" ht="11.25">
      <c r="B152" s="242"/>
      <c r="C152" s="243"/>
      <c r="D152" s="216" t="s">
        <v>141</v>
      </c>
      <c r="E152" s="244" t="s">
        <v>1</v>
      </c>
      <c r="F152" s="245" t="s">
        <v>169</v>
      </c>
      <c r="G152" s="243"/>
      <c r="H152" s="246">
        <v>14.4</v>
      </c>
      <c r="I152" s="247"/>
      <c r="J152" s="243"/>
      <c r="K152" s="243"/>
      <c r="L152" s="248"/>
      <c r="M152" s="249"/>
      <c r="N152" s="250"/>
      <c r="O152" s="250"/>
      <c r="P152" s="250"/>
      <c r="Q152" s="250"/>
      <c r="R152" s="250"/>
      <c r="S152" s="250"/>
      <c r="T152" s="251"/>
      <c r="AT152" s="252" t="s">
        <v>141</v>
      </c>
      <c r="AU152" s="252" t="s">
        <v>88</v>
      </c>
      <c r="AV152" s="15" t="s">
        <v>133</v>
      </c>
      <c r="AW152" s="15" t="s">
        <v>34</v>
      </c>
      <c r="AX152" s="15" t="s">
        <v>86</v>
      </c>
      <c r="AY152" s="252" t="s">
        <v>126</v>
      </c>
    </row>
    <row r="153" spans="1:65" s="2" customFormat="1" ht="21.75" customHeight="1">
      <c r="A153" s="34"/>
      <c r="B153" s="35"/>
      <c r="C153" s="203" t="s">
        <v>170</v>
      </c>
      <c r="D153" s="203" t="s">
        <v>128</v>
      </c>
      <c r="E153" s="204" t="s">
        <v>171</v>
      </c>
      <c r="F153" s="205" t="s">
        <v>172</v>
      </c>
      <c r="G153" s="206" t="s">
        <v>151</v>
      </c>
      <c r="H153" s="207">
        <v>8</v>
      </c>
      <c r="I153" s="208"/>
      <c r="J153" s="209">
        <f>ROUND(I153*H153,2)</f>
        <v>0</v>
      </c>
      <c r="K153" s="205" t="s">
        <v>132</v>
      </c>
      <c r="L153" s="39"/>
      <c r="M153" s="210" t="s">
        <v>1</v>
      </c>
      <c r="N153" s="211" t="s">
        <v>43</v>
      </c>
      <c r="O153" s="71"/>
      <c r="P153" s="212">
        <f>O153*H153</f>
        <v>0</v>
      </c>
      <c r="Q153" s="212">
        <v>0</v>
      </c>
      <c r="R153" s="212">
        <f>Q153*H153</f>
        <v>0</v>
      </c>
      <c r="S153" s="212">
        <v>0</v>
      </c>
      <c r="T153" s="213">
        <f>S153*H153</f>
        <v>0</v>
      </c>
      <c r="U153" s="34"/>
      <c r="V153" s="34"/>
      <c r="W153" s="34"/>
      <c r="X153" s="34"/>
      <c r="Y153" s="34"/>
      <c r="Z153" s="34"/>
      <c r="AA153" s="34"/>
      <c r="AB153" s="34"/>
      <c r="AC153" s="34"/>
      <c r="AD153" s="34"/>
      <c r="AE153" s="34"/>
      <c r="AR153" s="214" t="s">
        <v>133</v>
      </c>
      <c r="AT153" s="214" t="s">
        <v>128</v>
      </c>
      <c r="AU153" s="214" t="s">
        <v>88</v>
      </c>
      <c r="AY153" s="17" t="s">
        <v>126</v>
      </c>
      <c r="BE153" s="215">
        <f>IF(N153="základní",J153,0)</f>
        <v>0</v>
      </c>
      <c r="BF153" s="215">
        <f>IF(N153="snížená",J153,0)</f>
        <v>0</v>
      </c>
      <c r="BG153" s="215">
        <f>IF(N153="zákl. přenesená",J153,0)</f>
        <v>0</v>
      </c>
      <c r="BH153" s="215">
        <f>IF(N153="sníž. přenesená",J153,0)</f>
        <v>0</v>
      </c>
      <c r="BI153" s="215">
        <f>IF(N153="nulová",J153,0)</f>
        <v>0</v>
      </c>
      <c r="BJ153" s="17" t="s">
        <v>86</v>
      </c>
      <c r="BK153" s="215">
        <f>ROUND(I153*H153,2)</f>
        <v>0</v>
      </c>
      <c r="BL153" s="17" t="s">
        <v>133</v>
      </c>
      <c r="BM153" s="214" t="s">
        <v>173</v>
      </c>
    </row>
    <row r="154" spans="1:65" s="2" customFormat="1" ht="19.5">
      <c r="A154" s="34"/>
      <c r="B154" s="35"/>
      <c r="C154" s="36"/>
      <c r="D154" s="216" t="s">
        <v>135</v>
      </c>
      <c r="E154" s="36"/>
      <c r="F154" s="217" t="s">
        <v>174</v>
      </c>
      <c r="G154" s="36"/>
      <c r="H154" s="36"/>
      <c r="I154" s="115"/>
      <c r="J154" s="36"/>
      <c r="K154" s="36"/>
      <c r="L154" s="39"/>
      <c r="M154" s="218"/>
      <c r="N154" s="219"/>
      <c r="O154" s="71"/>
      <c r="P154" s="71"/>
      <c r="Q154" s="71"/>
      <c r="R154" s="71"/>
      <c r="S154" s="71"/>
      <c r="T154" s="72"/>
      <c r="U154" s="34"/>
      <c r="V154" s="34"/>
      <c r="W154" s="34"/>
      <c r="X154" s="34"/>
      <c r="Y154" s="34"/>
      <c r="Z154" s="34"/>
      <c r="AA154" s="34"/>
      <c r="AB154" s="34"/>
      <c r="AC154" s="34"/>
      <c r="AD154" s="34"/>
      <c r="AE154" s="34"/>
      <c r="AT154" s="17" t="s">
        <v>135</v>
      </c>
      <c r="AU154" s="17" t="s">
        <v>88</v>
      </c>
    </row>
    <row r="155" spans="1:65" s="2" customFormat="1" ht="68.25">
      <c r="A155" s="34"/>
      <c r="B155" s="35"/>
      <c r="C155" s="36"/>
      <c r="D155" s="216" t="s">
        <v>137</v>
      </c>
      <c r="E155" s="36"/>
      <c r="F155" s="220" t="s">
        <v>175</v>
      </c>
      <c r="G155" s="36"/>
      <c r="H155" s="36"/>
      <c r="I155" s="115"/>
      <c r="J155" s="36"/>
      <c r="K155" s="36"/>
      <c r="L155" s="39"/>
      <c r="M155" s="218"/>
      <c r="N155" s="219"/>
      <c r="O155" s="71"/>
      <c r="P155" s="71"/>
      <c r="Q155" s="71"/>
      <c r="R155" s="71"/>
      <c r="S155" s="71"/>
      <c r="T155" s="72"/>
      <c r="U155" s="34"/>
      <c r="V155" s="34"/>
      <c r="W155" s="34"/>
      <c r="X155" s="34"/>
      <c r="Y155" s="34"/>
      <c r="Z155" s="34"/>
      <c r="AA155" s="34"/>
      <c r="AB155" s="34"/>
      <c r="AC155" s="34"/>
      <c r="AD155" s="34"/>
      <c r="AE155" s="34"/>
      <c r="AT155" s="17" t="s">
        <v>137</v>
      </c>
      <c r="AU155" s="17" t="s">
        <v>88</v>
      </c>
    </row>
    <row r="156" spans="1:65" s="13" customFormat="1" ht="11.25">
      <c r="B156" s="221"/>
      <c r="C156" s="222"/>
      <c r="D156" s="216" t="s">
        <v>141</v>
      </c>
      <c r="E156" s="223" t="s">
        <v>1</v>
      </c>
      <c r="F156" s="224" t="s">
        <v>176</v>
      </c>
      <c r="G156" s="222"/>
      <c r="H156" s="225">
        <v>8</v>
      </c>
      <c r="I156" s="226"/>
      <c r="J156" s="222"/>
      <c r="K156" s="222"/>
      <c r="L156" s="227"/>
      <c r="M156" s="228"/>
      <c r="N156" s="229"/>
      <c r="O156" s="229"/>
      <c r="P156" s="229"/>
      <c r="Q156" s="229"/>
      <c r="R156" s="229"/>
      <c r="S156" s="229"/>
      <c r="T156" s="230"/>
      <c r="AT156" s="231" t="s">
        <v>141</v>
      </c>
      <c r="AU156" s="231" t="s">
        <v>88</v>
      </c>
      <c r="AV156" s="13" t="s">
        <v>88</v>
      </c>
      <c r="AW156" s="13" t="s">
        <v>34</v>
      </c>
      <c r="AX156" s="13" t="s">
        <v>86</v>
      </c>
      <c r="AY156" s="231" t="s">
        <v>126</v>
      </c>
    </row>
    <row r="157" spans="1:65" s="2" customFormat="1" ht="21.75" customHeight="1">
      <c r="A157" s="34"/>
      <c r="B157" s="35"/>
      <c r="C157" s="203" t="s">
        <v>177</v>
      </c>
      <c r="D157" s="203" t="s">
        <v>128</v>
      </c>
      <c r="E157" s="204" t="s">
        <v>178</v>
      </c>
      <c r="F157" s="205" t="s">
        <v>179</v>
      </c>
      <c r="G157" s="206" t="s">
        <v>131</v>
      </c>
      <c r="H157" s="207">
        <v>11</v>
      </c>
      <c r="I157" s="208"/>
      <c r="J157" s="209">
        <f>ROUND(I157*H157,2)</f>
        <v>0</v>
      </c>
      <c r="K157" s="205" t="s">
        <v>132</v>
      </c>
      <c r="L157" s="39"/>
      <c r="M157" s="210" t="s">
        <v>1</v>
      </c>
      <c r="N157" s="211" t="s">
        <v>43</v>
      </c>
      <c r="O157" s="71"/>
      <c r="P157" s="212">
        <f>O157*H157</f>
        <v>0</v>
      </c>
      <c r="Q157" s="212">
        <v>0</v>
      </c>
      <c r="R157" s="212">
        <f>Q157*H157</f>
        <v>0</v>
      </c>
      <c r="S157" s="212">
        <v>0</v>
      </c>
      <c r="T157" s="213">
        <f>S157*H157</f>
        <v>0</v>
      </c>
      <c r="U157" s="34"/>
      <c r="V157" s="34"/>
      <c r="W157" s="34"/>
      <c r="X157" s="34"/>
      <c r="Y157" s="34"/>
      <c r="Z157" s="34"/>
      <c r="AA157" s="34"/>
      <c r="AB157" s="34"/>
      <c r="AC157" s="34"/>
      <c r="AD157" s="34"/>
      <c r="AE157" s="34"/>
      <c r="AR157" s="214" t="s">
        <v>133</v>
      </c>
      <c r="AT157" s="214" t="s">
        <v>128</v>
      </c>
      <c r="AU157" s="214" t="s">
        <v>88</v>
      </c>
      <c r="AY157" s="17" t="s">
        <v>126</v>
      </c>
      <c r="BE157" s="215">
        <f>IF(N157="základní",J157,0)</f>
        <v>0</v>
      </c>
      <c r="BF157" s="215">
        <f>IF(N157="snížená",J157,0)</f>
        <v>0</v>
      </c>
      <c r="BG157" s="215">
        <f>IF(N157="zákl. přenesená",J157,0)</f>
        <v>0</v>
      </c>
      <c r="BH157" s="215">
        <f>IF(N157="sníž. přenesená",J157,0)</f>
        <v>0</v>
      </c>
      <c r="BI157" s="215">
        <f>IF(N157="nulová",J157,0)</f>
        <v>0</v>
      </c>
      <c r="BJ157" s="17" t="s">
        <v>86</v>
      </c>
      <c r="BK157" s="215">
        <f>ROUND(I157*H157,2)</f>
        <v>0</v>
      </c>
      <c r="BL157" s="17" t="s">
        <v>133</v>
      </c>
      <c r="BM157" s="214" t="s">
        <v>180</v>
      </c>
    </row>
    <row r="158" spans="1:65" s="2" customFormat="1" ht="29.25">
      <c r="A158" s="34"/>
      <c r="B158" s="35"/>
      <c r="C158" s="36"/>
      <c r="D158" s="216" t="s">
        <v>135</v>
      </c>
      <c r="E158" s="36"/>
      <c r="F158" s="217" t="s">
        <v>181</v>
      </c>
      <c r="G158" s="36"/>
      <c r="H158" s="36"/>
      <c r="I158" s="115"/>
      <c r="J158" s="36"/>
      <c r="K158" s="36"/>
      <c r="L158" s="39"/>
      <c r="M158" s="218"/>
      <c r="N158" s="219"/>
      <c r="O158" s="71"/>
      <c r="P158" s="71"/>
      <c r="Q158" s="71"/>
      <c r="R158" s="71"/>
      <c r="S158" s="71"/>
      <c r="T158" s="72"/>
      <c r="U158" s="34"/>
      <c r="V158" s="34"/>
      <c r="W158" s="34"/>
      <c r="X158" s="34"/>
      <c r="Y158" s="34"/>
      <c r="Z158" s="34"/>
      <c r="AA158" s="34"/>
      <c r="AB158" s="34"/>
      <c r="AC158" s="34"/>
      <c r="AD158" s="34"/>
      <c r="AE158" s="34"/>
      <c r="AT158" s="17" t="s">
        <v>135</v>
      </c>
      <c r="AU158" s="17" t="s">
        <v>88</v>
      </c>
    </row>
    <row r="159" spans="1:65" s="2" customFormat="1" ht="29.25">
      <c r="A159" s="34"/>
      <c r="B159" s="35"/>
      <c r="C159" s="36"/>
      <c r="D159" s="216" t="s">
        <v>137</v>
      </c>
      <c r="E159" s="36"/>
      <c r="F159" s="220" t="s">
        <v>182</v>
      </c>
      <c r="G159" s="36"/>
      <c r="H159" s="36"/>
      <c r="I159" s="115"/>
      <c r="J159" s="36"/>
      <c r="K159" s="36"/>
      <c r="L159" s="39"/>
      <c r="M159" s="218"/>
      <c r="N159" s="219"/>
      <c r="O159" s="71"/>
      <c r="P159" s="71"/>
      <c r="Q159" s="71"/>
      <c r="R159" s="71"/>
      <c r="S159" s="71"/>
      <c r="T159" s="72"/>
      <c r="U159" s="34"/>
      <c r="V159" s="34"/>
      <c r="W159" s="34"/>
      <c r="X159" s="34"/>
      <c r="Y159" s="34"/>
      <c r="Z159" s="34"/>
      <c r="AA159" s="34"/>
      <c r="AB159" s="34"/>
      <c r="AC159" s="34"/>
      <c r="AD159" s="34"/>
      <c r="AE159" s="34"/>
      <c r="AT159" s="17" t="s">
        <v>137</v>
      </c>
      <c r="AU159" s="17" t="s">
        <v>88</v>
      </c>
    </row>
    <row r="160" spans="1:65" s="2" customFormat="1" ht="19.5">
      <c r="A160" s="34"/>
      <c r="B160" s="35"/>
      <c r="C160" s="36"/>
      <c r="D160" s="216" t="s">
        <v>139</v>
      </c>
      <c r="E160" s="36"/>
      <c r="F160" s="220" t="s">
        <v>183</v>
      </c>
      <c r="G160" s="36"/>
      <c r="H160" s="36"/>
      <c r="I160" s="115"/>
      <c r="J160" s="36"/>
      <c r="K160" s="36"/>
      <c r="L160" s="39"/>
      <c r="M160" s="218"/>
      <c r="N160" s="219"/>
      <c r="O160" s="71"/>
      <c r="P160" s="71"/>
      <c r="Q160" s="71"/>
      <c r="R160" s="71"/>
      <c r="S160" s="71"/>
      <c r="T160" s="72"/>
      <c r="U160" s="34"/>
      <c r="V160" s="34"/>
      <c r="W160" s="34"/>
      <c r="X160" s="34"/>
      <c r="Y160" s="34"/>
      <c r="Z160" s="34"/>
      <c r="AA160" s="34"/>
      <c r="AB160" s="34"/>
      <c r="AC160" s="34"/>
      <c r="AD160" s="34"/>
      <c r="AE160" s="34"/>
      <c r="AT160" s="17" t="s">
        <v>139</v>
      </c>
      <c r="AU160" s="17" t="s">
        <v>88</v>
      </c>
    </row>
    <row r="161" spans="1:65" s="13" customFormat="1" ht="11.25">
      <c r="B161" s="221"/>
      <c r="C161" s="222"/>
      <c r="D161" s="216" t="s">
        <v>141</v>
      </c>
      <c r="E161" s="223" t="s">
        <v>1</v>
      </c>
      <c r="F161" s="224" t="s">
        <v>142</v>
      </c>
      <c r="G161" s="222"/>
      <c r="H161" s="225">
        <v>11</v>
      </c>
      <c r="I161" s="226"/>
      <c r="J161" s="222"/>
      <c r="K161" s="222"/>
      <c r="L161" s="227"/>
      <c r="M161" s="228"/>
      <c r="N161" s="229"/>
      <c r="O161" s="229"/>
      <c r="P161" s="229"/>
      <c r="Q161" s="229"/>
      <c r="R161" s="229"/>
      <c r="S161" s="229"/>
      <c r="T161" s="230"/>
      <c r="AT161" s="231" t="s">
        <v>141</v>
      </c>
      <c r="AU161" s="231" t="s">
        <v>88</v>
      </c>
      <c r="AV161" s="13" t="s">
        <v>88</v>
      </c>
      <c r="AW161" s="13" t="s">
        <v>34</v>
      </c>
      <c r="AX161" s="13" t="s">
        <v>86</v>
      </c>
      <c r="AY161" s="231" t="s">
        <v>126</v>
      </c>
    </row>
    <row r="162" spans="1:65" s="2" customFormat="1" ht="21.75" customHeight="1">
      <c r="A162" s="34"/>
      <c r="B162" s="35"/>
      <c r="C162" s="203" t="s">
        <v>184</v>
      </c>
      <c r="D162" s="203" t="s">
        <v>128</v>
      </c>
      <c r="E162" s="204" t="s">
        <v>185</v>
      </c>
      <c r="F162" s="205" t="s">
        <v>186</v>
      </c>
      <c r="G162" s="206" t="s">
        <v>131</v>
      </c>
      <c r="H162" s="207">
        <v>11</v>
      </c>
      <c r="I162" s="208"/>
      <c r="J162" s="209">
        <f>ROUND(I162*H162,2)</f>
        <v>0</v>
      </c>
      <c r="K162" s="205" t="s">
        <v>132</v>
      </c>
      <c r="L162" s="39"/>
      <c r="M162" s="210" t="s">
        <v>1</v>
      </c>
      <c r="N162" s="211" t="s">
        <v>43</v>
      </c>
      <c r="O162" s="71"/>
      <c r="P162" s="212">
        <f>O162*H162</f>
        <v>0</v>
      </c>
      <c r="Q162" s="212">
        <v>0</v>
      </c>
      <c r="R162" s="212">
        <f>Q162*H162</f>
        <v>0</v>
      </c>
      <c r="S162" s="212">
        <v>0</v>
      </c>
      <c r="T162" s="213">
        <f>S162*H162</f>
        <v>0</v>
      </c>
      <c r="U162" s="34"/>
      <c r="V162" s="34"/>
      <c r="W162" s="34"/>
      <c r="X162" s="34"/>
      <c r="Y162" s="34"/>
      <c r="Z162" s="34"/>
      <c r="AA162" s="34"/>
      <c r="AB162" s="34"/>
      <c r="AC162" s="34"/>
      <c r="AD162" s="34"/>
      <c r="AE162" s="34"/>
      <c r="AR162" s="214" t="s">
        <v>133</v>
      </c>
      <c r="AT162" s="214" t="s">
        <v>128</v>
      </c>
      <c r="AU162" s="214" t="s">
        <v>88</v>
      </c>
      <c r="AY162" s="17" t="s">
        <v>126</v>
      </c>
      <c r="BE162" s="215">
        <f>IF(N162="základní",J162,0)</f>
        <v>0</v>
      </c>
      <c r="BF162" s="215">
        <f>IF(N162="snížená",J162,0)</f>
        <v>0</v>
      </c>
      <c r="BG162" s="215">
        <f>IF(N162="zákl. přenesená",J162,0)</f>
        <v>0</v>
      </c>
      <c r="BH162" s="215">
        <f>IF(N162="sníž. přenesená",J162,0)</f>
        <v>0</v>
      </c>
      <c r="BI162" s="215">
        <f>IF(N162="nulová",J162,0)</f>
        <v>0</v>
      </c>
      <c r="BJ162" s="17" t="s">
        <v>86</v>
      </c>
      <c r="BK162" s="215">
        <f>ROUND(I162*H162,2)</f>
        <v>0</v>
      </c>
      <c r="BL162" s="17" t="s">
        <v>133</v>
      </c>
      <c r="BM162" s="214" t="s">
        <v>187</v>
      </c>
    </row>
    <row r="163" spans="1:65" s="2" customFormat="1" ht="29.25">
      <c r="A163" s="34"/>
      <c r="B163" s="35"/>
      <c r="C163" s="36"/>
      <c r="D163" s="216" t="s">
        <v>135</v>
      </c>
      <c r="E163" s="36"/>
      <c r="F163" s="217" t="s">
        <v>188</v>
      </c>
      <c r="G163" s="36"/>
      <c r="H163" s="36"/>
      <c r="I163" s="115"/>
      <c r="J163" s="36"/>
      <c r="K163" s="36"/>
      <c r="L163" s="39"/>
      <c r="M163" s="218"/>
      <c r="N163" s="219"/>
      <c r="O163" s="71"/>
      <c r="P163" s="71"/>
      <c r="Q163" s="71"/>
      <c r="R163" s="71"/>
      <c r="S163" s="71"/>
      <c r="T163" s="72"/>
      <c r="U163" s="34"/>
      <c r="V163" s="34"/>
      <c r="W163" s="34"/>
      <c r="X163" s="34"/>
      <c r="Y163" s="34"/>
      <c r="Z163" s="34"/>
      <c r="AA163" s="34"/>
      <c r="AB163" s="34"/>
      <c r="AC163" s="34"/>
      <c r="AD163" s="34"/>
      <c r="AE163" s="34"/>
      <c r="AT163" s="17" t="s">
        <v>135</v>
      </c>
      <c r="AU163" s="17" t="s">
        <v>88</v>
      </c>
    </row>
    <row r="164" spans="1:65" s="2" customFormat="1" ht="29.25">
      <c r="A164" s="34"/>
      <c r="B164" s="35"/>
      <c r="C164" s="36"/>
      <c r="D164" s="216" t="s">
        <v>137</v>
      </c>
      <c r="E164" s="36"/>
      <c r="F164" s="220" t="s">
        <v>182</v>
      </c>
      <c r="G164" s="36"/>
      <c r="H164" s="36"/>
      <c r="I164" s="115"/>
      <c r="J164" s="36"/>
      <c r="K164" s="36"/>
      <c r="L164" s="39"/>
      <c r="M164" s="218"/>
      <c r="N164" s="219"/>
      <c r="O164" s="71"/>
      <c r="P164" s="71"/>
      <c r="Q164" s="71"/>
      <c r="R164" s="71"/>
      <c r="S164" s="71"/>
      <c r="T164" s="72"/>
      <c r="U164" s="34"/>
      <c r="V164" s="34"/>
      <c r="W164" s="34"/>
      <c r="X164" s="34"/>
      <c r="Y164" s="34"/>
      <c r="Z164" s="34"/>
      <c r="AA164" s="34"/>
      <c r="AB164" s="34"/>
      <c r="AC164" s="34"/>
      <c r="AD164" s="34"/>
      <c r="AE164" s="34"/>
      <c r="AT164" s="17" t="s">
        <v>137</v>
      </c>
      <c r="AU164" s="17" t="s">
        <v>88</v>
      </c>
    </row>
    <row r="165" spans="1:65" s="2" customFormat="1" ht="19.5">
      <c r="A165" s="34"/>
      <c r="B165" s="35"/>
      <c r="C165" s="36"/>
      <c r="D165" s="216" t="s">
        <v>139</v>
      </c>
      <c r="E165" s="36"/>
      <c r="F165" s="220" t="s">
        <v>183</v>
      </c>
      <c r="G165" s="36"/>
      <c r="H165" s="36"/>
      <c r="I165" s="115"/>
      <c r="J165" s="36"/>
      <c r="K165" s="36"/>
      <c r="L165" s="39"/>
      <c r="M165" s="218"/>
      <c r="N165" s="219"/>
      <c r="O165" s="71"/>
      <c r="P165" s="71"/>
      <c r="Q165" s="71"/>
      <c r="R165" s="71"/>
      <c r="S165" s="71"/>
      <c r="T165" s="72"/>
      <c r="U165" s="34"/>
      <c r="V165" s="34"/>
      <c r="W165" s="34"/>
      <c r="X165" s="34"/>
      <c r="Y165" s="34"/>
      <c r="Z165" s="34"/>
      <c r="AA165" s="34"/>
      <c r="AB165" s="34"/>
      <c r="AC165" s="34"/>
      <c r="AD165" s="34"/>
      <c r="AE165" s="34"/>
      <c r="AT165" s="17" t="s">
        <v>139</v>
      </c>
      <c r="AU165" s="17" t="s">
        <v>88</v>
      </c>
    </row>
    <row r="166" spans="1:65" s="13" customFormat="1" ht="11.25">
      <c r="B166" s="221"/>
      <c r="C166" s="222"/>
      <c r="D166" s="216" t="s">
        <v>141</v>
      </c>
      <c r="E166" s="223" t="s">
        <v>1</v>
      </c>
      <c r="F166" s="224" t="s">
        <v>142</v>
      </c>
      <c r="G166" s="222"/>
      <c r="H166" s="225">
        <v>11</v>
      </c>
      <c r="I166" s="226"/>
      <c r="J166" s="222"/>
      <c r="K166" s="222"/>
      <c r="L166" s="227"/>
      <c r="M166" s="228"/>
      <c r="N166" s="229"/>
      <c r="O166" s="229"/>
      <c r="P166" s="229"/>
      <c r="Q166" s="229"/>
      <c r="R166" s="229"/>
      <c r="S166" s="229"/>
      <c r="T166" s="230"/>
      <c r="AT166" s="231" t="s">
        <v>141</v>
      </c>
      <c r="AU166" s="231" t="s">
        <v>88</v>
      </c>
      <c r="AV166" s="13" t="s">
        <v>88</v>
      </c>
      <c r="AW166" s="13" t="s">
        <v>34</v>
      </c>
      <c r="AX166" s="13" t="s">
        <v>86</v>
      </c>
      <c r="AY166" s="231" t="s">
        <v>126</v>
      </c>
    </row>
    <row r="167" spans="1:65" s="2" customFormat="1" ht="16.5" customHeight="1">
      <c r="A167" s="34"/>
      <c r="B167" s="35"/>
      <c r="C167" s="203" t="s">
        <v>189</v>
      </c>
      <c r="D167" s="203" t="s">
        <v>128</v>
      </c>
      <c r="E167" s="204" t="s">
        <v>190</v>
      </c>
      <c r="F167" s="205" t="s">
        <v>191</v>
      </c>
      <c r="G167" s="206" t="s">
        <v>131</v>
      </c>
      <c r="H167" s="207">
        <v>11</v>
      </c>
      <c r="I167" s="208"/>
      <c r="J167" s="209">
        <f>ROUND(I167*H167,2)</f>
        <v>0</v>
      </c>
      <c r="K167" s="205" t="s">
        <v>132</v>
      </c>
      <c r="L167" s="39"/>
      <c r="M167" s="210" t="s">
        <v>1</v>
      </c>
      <c r="N167" s="211" t="s">
        <v>43</v>
      </c>
      <c r="O167" s="71"/>
      <c r="P167" s="212">
        <f>O167*H167</f>
        <v>0</v>
      </c>
      <c r="Q167" s="212">
        <v>0</v>
      </c>
      <c r="R167" s="212">
        <f>Q167*H167</f>
        <v>0</v>
      </c>
      <c r="S167" s="212">
        <v>0</v>
      </c>
      <c r="T167" s="213">
        <f>S167*H167</f>
        <v>0</v>
      </c>
      <c r="U167" s="34"/>
      <c r="V167" s="34"/>
      <c r="W167" s="34"/>
      <c r="X167" s="34"/>
      <c r="Y167" s="34"/>
      <c r="Z167" s="34"/>
      <c r="AA167" s="34"/>
      <c r="AB167" s="34"/>
      <c r="AC167" s="34"/>
      <c r="AD167" s="34"/>
      <c r="AE167" s="34"/>
      <c r="AR167" s="214" t="s">
        <v>133</v>
      </c>
      <c r="AT167" s="214" t="s">
        <v>128</v>
      </c>
      <c r="AU167" s="214" t="s">
        <v>88</v>
      </c>
      <c r="AY167" s="17" t="s">
        <v>126</v>
      </c>
      <c r="BE167" s="215">
        <f>IF(N167="základní",J167,0)</f>
        <v>0</v>
      </c>
      <c r="BF167" s="215">
        <f>IF(N167="snížená",J167,0)</f>
        <v>0</v>
      </c>
      <c r="BG167" s="215">
        <f>IF(N167="zákl. přenesená",J167,0)</f>
        <v>0</v>
      </c>
      <c r="BH167" s="215">
        <f>IF(N167="sníž. přenesená",J167,0)</f>
        <v>0</v>
      </c>
      <c r="BI167" s="215">
        <f>IF(N167="nulová",J167,0)</f>
        <v>0</v>
      </c>
      <c r="BJ167" s="17" t="s">
        <v>86</v>
      </c>
      <c r="BK167" s="215">
        <f>ROUND(I167*H167,2)</f>
        <v>0</v>
      </c>
      <c r="BL167" s="17" t="s">
        <v>133</v>
      </c>
      <c r="BM167" s="214" t="s">
        <v>192</v>
      </c>
    </row>
    <row r="168" spans="1:65" s="2" customFormat="1" ht="29.25">
      <c r="A168" s="34"/>
      <c r="B168" s="35"/>
      <c r="C168" s="36"/>
      <c r="D168" s="216" t="s">
        <v>135</v>
      </c>
      <c r="E168" s="36"/>
      <c r="F168" s="217" t="s">
        <v>193</v>
      </c>
      <c r="G168" s="36"/>
      <c r="H168" s="36"/>
      <c r="I168" s="115"/>
      <c r="J168" s="36"/>
      <c r="K168" s="36"/>
      <c r="L168" s="39"/>
      <c r="M168" s="218"/>
      <c r="N168" s="219"/>
      <c r="O168" s="71"/>
      <c r="P168" s="71"/>
      <c r="Q168" s="71"/>
      <c r="R168" s="71"/>
      <c r="S168" s="71"/>
      <c r="T168" s="72"/>
      <c r="U168" s="34"/>
      <c r="V168" s="34"/>
      <c r="W168" s="34"/>
      <c r="X168" s="34"/>
      <c r="Y168" s="34"/>
      <c r="Z168" s="34"/>
      <c r="AA168" s="34"/>
      <c r="AB168" s="34"/>
      <c r="AC168" s="34"/>
      <c r="AD168" s="34"/>
      <c r="AE168" s="34"/>
      <c r="AT168" s="17" t="s">
        <v>135</v>
      </c>
      <c r="AU168" s="17" t="s">
        <v>88</v>
      </c>
    </row>
    <row r="169" spans="1:65" s="2" customFormat="1" ht="29.25">
      <c r="A169" s="34"/>
      <c r="B169" s="35"/>
      <c r="C169" s="36"/>
      <c r="D169" s="216" t="s">
        <v>137</v>
      </c>
      <c r="E169" s="36"/>
      <c r="F169" s="220" t="s">
        <v>182</v>
      </c>
      <c r="G169" s="36"/>
      <c r="H169" s="36"/>
      <c r="I169" s="115"/>
      <c r="J169" s="36"/>
      <c r="K169" s="36"/>
      <c r="L169" s="39"/>
      <c r="M169" s="218"/>
      <c r="N169" s="219"/>
      <c r="O169" s="71"/>
      <c r="P169" s="71"/>
      <c r="Q169" s="71"/>
      <c r="R169" s="71"/>
      <c r="S169" s="71"/>
      <c r="T169" s="72"/>
      <c r="U169" s="34"/>
      <c r="V169" s="34"/>
      <c r="W169" s="34"/>
      <c r="X169" s="34"/>
      <c r="Y169" s="34"/>
      <c r="Z169" s="34"/>
      <c r="AA169" s="34"/>
      <c r="AB169" s="34"/>
      <c r="AC169" s="34"/>
      <c r="AD169" s="34"/>
      <c r="AE169" s="34"/>
      <c r="AT169" s="17" t="s">
        <v>137</v>
      </c>
      <c r="AU169" s="17" t="s">
        <v>88</v>
      </c>
    </row>
    <row r="170" spans="1:65" s="2" customFormat="1" ht="19.5">
      <c r="A170" s="34"/>
      <c r="B170" s="35"/>
      <c r="C170" s="36"/>
      <c r="D170" s="216" t="s">
        <v>139</v>
      </c>
      <c r="E170" s="36"/>
      <c r="F170" s="220" t="s">
        <v>183</v>
      </c>
      <c r="G170" s="36"/>
      <c r="H170" s="36"/>
      <c r="I170" s="115"/>
      <c r="J170" s="36"/>
      <c r="K170" s="36"/>
      <c r="L170" s="39"/>
      <c r="M170" s="218"/>
      <c r="N170" s="219"/>
      <c r="O170" s="71"/>
      <c r="P170" s="71"/>
      <c r="Q170" s="71"/>
      <c r="R170" s="71"/>
      <c r="S170" s="71"/>
      <c r="T170" s="72"/>
      <c r="U170" s="34"/>
      <c r="V170" s="34"/>
      <c r="W170" s="34"/>
      <c r="X170" s="34"/>
      <c r="Y170" s="34"/>
      <c r="Z170" s="34"/>
      <c r="AA170" s="34"/>
      <c r="AB170" s="34"/>
      <c r="AC170" s="34"/>
      <c r="AD170" s="34"/>
      <c r="AE170" s="34"/>
      <c r="AT170" s="17" t="s">
        <v>139</v>
      </c>
      <c r="AU170" s="17" t="s">
        <v>88</v>
      </c>
    </row>
    <row r="171" spans="1:65" s="13" customFormat="1" ht="11.25">
      <c r="B171" s="221"/>
      <c r="C171" s="222"/>
      <c r="D171" s="216" t="s">
        <v>141</v>
      </c>
      <c r="E171" s="223" t="s">
        <v>1</v>
      </c>
      <c r="F171" s="224" t="s">
        <v>142</v>
      </c>
      <c r="G171" s="222"/>
      <c r="H171" s="225">
        <v>11</v>
      </c>
      <c r="I171" s="226"/>
      <c r="J171" s="222"/>
      <c r="K171" s="222"/>
      <c r="L171" s="227"/>
      <c r="M171" s="228"/>
      <c r="N171" s="229"/>
      <c r="O171" s="229"/>
      <c r="P171" s="229"/>
      <c r="Q171" s="229"/>
      <c r="R171" s="229"/>
      <c r="S171" s="229"/>
      <c r="T171" s="230"/>
      <c r="AT171" s="231" t="s">
        <v>141</v>
      </c>
      <c r="AU171" s="231" t="s">
        <v>88</v>
      </c>
      <c r="AV171" s="13" t="s">
        <v>88</v>
      </c>
      <c r="AW171" s="13" t="s">
        <v>34</v>
      </c>
      <c r="AX171" s="13" t="s">
        <v>86</v>
      </c>
      <c r="AY171" s="231" t="s">
        <v>126</v>
      </c>
    </row>
    <row r="172" spans="1:65" s="2" customFormat="1" ht="21.75" customHeight="1">
      <c r="A172" s="34"/>
      <c r="B172" s="35"/>
      <c r="C172" s="203" t="s">
        <v>194</v>
      </c>
      <c r="D172" s="203" t="s">
        <v>128</v>
      </c>
      <c r="E172" s="204" t="s">
        <v>195</v>
      </c>
      <c r="F172" s="205" t="s">
        <v>196</v>
      </c>
      <c r="G172" s="206" t="s">
        <v>131</v>
      </c>
      <c r="H172" s="207">
        <v>44</v>
      </c>
      <c r="I172" s="208"/>
      <c r="J172" s="209">
        <f>ROUND(I172*H172,2)</f>
        <v>0</v>
      </c>
      <c r="K172" s="205" t="s">
        <v>132</v>
      </c>
      <c r="L172" s="39"/>
      <c r="M172" s="210" t="s">
        <v>1</v>
      </c>
      <c r="N172" s="211" t="s">
        <v>43</v>
      </c>
      <c r="O172" s="71"/>
      <c r="P172" s="212">
        <f>O172*H172</f>
        <v>0</v>
      </c>
      <c r="Q172" s="212">
        <v>0</v>
      </c>
      <c r="R172" s="212">
        <f>Q172*H172</f>
        <v>0</v>
      </c>
      <c r="S172" s="212">
        <v>0</v>
      </c>
      <c r="T172" s="213">
        <f>S172*H172</f>
        <v>0</v>
      </c>
      <c r="U172" s="34"/>
      <c r="V172" s="34"/>
      <c r="W172" s="34"/>
      <c r="X172" s="34"/>
      <c r="Y172" s="34"/>
      <c r="Z172" s="34"/>
      <c r="AA172" s="34"/>
      <c r="AB172" s="34"/>
      <c r="AC172" s="34"/>
      <c r="AD172" s="34"/>
      <c r="AE172" s="34"/>
      <c r="AR172" s="214" t="s">
        <v>133</v>
      </c>
      <c r="AT172" s="214" t="s">
        <v>128</v>
      </c>
      <c r="AU172" s="214" t="s">
        <v>88</v>
      </c>
      <c r="AY172" s="17" t="s">
        <v>126</v>
      </c>
      <c r="BE172" s="215">
        <f>IF(N172="základní",J172,0)</f>
        <v>0</v>
      </c>
      <c r="BF172" s="215">
        <f>IF(N172="snížená",J172,0)</f>
        <v>0</v>
      </c>
      <c r="BG172" s="215">
        <f>IF(N172="zákl. přenesená",J172,0)</f>
        <v>0</v>
      </c>
      <c r="BH172" s="215">
        <f>IF(N172="sníž. přenesená",J172,0)</f>
        <v>0</v>
      </c>
      <c r="BI172" s="215">
        <f>IF(N172="nulová",J172,0)</f>
        <v>0</v>
      </c>
      <c r="BJ172" s="17" t="s">
        <v>86</v>
      </c>
      <c r="BK172" s="215">
        <f>ROUND(I172*H172,2)</f>
        <v>0</v>
      </c>
      <c r="BL172" s="17" t="s">
        <v>133</v>
      </c>
      <c r="BM172" s="214" t="s">
        <v>197</v>
      </c>
    </row>
    <row r="173" spans="1:65" s="2" customFormat="1" ht="39">
      <c r="A173" s="34"/>
      <c r="B173" s="35"/>
      <c r="C173" s="36"/>
      <c r="D173" s="216" t="s">
        <v>135</v>
      </c>
      <c r="E173" s="36"/>
      <c r="F173" s="217" t="s">
        <v>198</v>
      </c>
      <c r="G173" s="36"/>
      <c r="H173" s="36"/>
      <c r="I173" s="115"/>
      <c r="J173" s="36"/>
      <c r="K173" s="36"/>
      <c r="L173" s="39"/>
      <c r="M173" s="218"/>
      <c r="N173" s="219"/>
      <c r="O173" s="71"/>
      <c r="P173" s="71"/>
      <c r="Q173" s="71"/>
      <c r="R173" s="71"/>
      <c r="S173" s="71"/>
      <c r="T173" s="72"/>
      <c r="U173" s="34"/>
      <c r="V173" s="34"/>
      <c r="W173" s="34"/>
      <c r="X173" s="34"/>
      <c r="Y173" s="34"/>
      <c r="Z173" s="34"/>
      <c r="AA173" s="34"/>
      <c r="AB173" s="34"/>
      <c r="AC173" s="34"/>
      <c r="AD173" s="34"/>
      <c r="AE173" s="34"/>
      <c r="AT173" s="17" t="s">
        <v>135</v>
      </c>
      <c r="AU173" s="17" t="s">
        <v>88</v>
      </c>
    </row>
    <row r="174" spans="1:65" s="2" customFormat="1" ht="29.25">
      <c r="A174" s="34"/>
      <c r="B174" s="35"/>
      <c r="C174" s="36"/>
      <c r="D174" s="216" t="s">
        <v>137</v>
      </c>
      <c r="E174" s="36"/>
      <c r="F174" s="220" t="s">
        <v>182</v>
      </c>
      <c r="G174" s="36"/>
      <c r="H174" s="36"/>
      <c r="I174" s="115"/>
      <c r="J174" s="36"/>
      <c r="K174" s="36"/>
      <c r="L174" s="39"/>
      <c r="M174" s="218"/>
      <c r="N174" s="219"/>
      <c r="O174" s="71"/>
      <c r="P174" s="71"/>
      <c r="Q174" s="71"/>
      <c r="R174" s="71"/>
      <c r="S174" s="71"/>
      <c r="T174" s="72"/>
      <c r="U174" s="34"/>
      <c r="V174" s="34"/>
      <c r="W174" s="34"/>
      <c r="X174" s="34"/>
      <c r="Y174" s="34"/>
      <c r="Z174" s="34"/>
      <c r="AA174" s="34"/>
      <c r="AB174" s="34"/>
      <c r="AC174" s="34"/>
      <c r="AD174" s="34"/>
      <c r="AE174" s="34"/>
      <c r="AT174" s="17" t="s">
        <v>137</v>
      </c>
      <c r="AU174" s="17" t="s">
        <v>88</v>
      </c>
    </row>
    <row r="175" spans="1:65" s="13" customFormat="1" ht="11.25">
      <c r="B175" s="221"/>
      <c r="C175" s="222"/>
      <c r="D175" s="216" t="s">
        <v>141</v>
      </c>
      <c r="E175" s="223" t="s">
        <v>1</v>
      </c>
      <c r="F175" s="224" t="s">
        <v>199</v>
      </c>
      <c r="G175" s="222"/>
      <c r="H175" s="225">
        <v>44</v>
      </c>
      <c r="I175" s="226"/>
      <c r="J175" s="222"/>
      <c r="K175" s="222"/>
      <c r="L175" s="227"/>
      <c r="M175" s="228"/>
      <c r="N175" s="229"/>
      <c r="O175" s="229"/>
      <c r="P175" s="229"/>
      <c r="Q175" s="229"/>
      <c r="R175" s="229"/>
      <c r="S175" s="229"/>
      <c r="T175" s="230"/>
      <c r="AT175" s="231" t="s">
        <v>141</v>
      </c>
      <c r="AU175" s="231" t="s">
        <v>88</v>
      </c>
      <c r="AV175" s="13" t="s">
        <v>88</v>
      </c>
      <c r="AW175" s="13" t="s">
        <v>34</v>
      </c>
      <c r="AX175" s="13" t="s">
        <v>86</v>
      </c>
      <c r="AY175" s="231" t="s">
        <v>126</v>
      </c>
    </row>
    <row r="176" spans="1:65" s="2" customFormat="1" ht="21.75" customHeight="1">
      <c r="A176" s="34"/>
      <c r="B176" s="35"/>
      <c r="C176" s="203" t="s">
        <v>142</v>
      </c>
      <c r="D176" s="203" t="s">
        <v>128</v>
      </c>
      <c r="E176" s="204" t="s">
        <v>200</v>
      </c>
      <c r="F176" s="205" t="s">
        <v>201</v>
      </c>
      <c r="G176" s="206" t="s">
        <v>131</v>
      </c>
      <c r="H176" s="207">
        <v>44</v>
      </c>
      <c r="I176" s="208"/>
      <c r="J176" s="209">
        <f>ROUND(I176*H176,2)</f>
        <v>0</v>
      </c>
      <c r="K176" s="205" t="s">
        <v>132</v>
      </c>
      <c r="L176" s="39"/>
      <c r="M176" s="210" t="s">
        <v>1</v>
      </c>
      <c r="N176" s="211" t="s">
        <v>43</v>
      </c>
      <c r="O176" s="71"/>
      <c r="P176" s="212">
        <f>O176*H176</f>
        <v>0</v>
      </c>
      <c r="Q176" s="212">
        <v>0</v>
      </c>
      <c r="R176" s="212">
        <f>Q176*H176</f>
        <v>0</v>
      </c>
      <c r="S176" s="212">
        <v>0</v>
      </c>
      <c r="T176" s="213">
        <f>S176*H176</f>
        <v>0</v>
      </c>
      <c r="U176" s="34"/>
      <c r="V176" s="34"/>
      <c r="W176" s="34"/>
      <c r="X176" s="34"/>
      <c r="Y176" s="34"/>
      <c r="Z176" s="34"/>
      <c r="AA176" s="34"/>
      <c r="AB176" s="34"/>
      <c r="AC176" s="34"/>
      <c r="AD176" s="34"/>
      <c r="AE176" s="34"/>
      <c r="AR176" s="214" t="s">
        <v>133</v>
      </c>
      <c r="AT176" s="214" t="s">
        <v>128</v>
      </c>
      <c r="AU176" s="214" t="s">
        <v>88</v>
      </c>
      <c r="AY176" s="17" t="s">
        <v>126</v>
      </c>
      <c r="BE176" s="215">
        <f>IF(N176="základní",J176,0)</f>
        <v>0</v>
      </c>
      <c r="BF176" s="215">
        <f>IF(N176="snížená",J176,0)</f>
        <v>0</v>
      </c>
      <c r="BG176" s="215">
        <f>IF(N176="zákl. přenesená",J176,0)</f>
        <v>0</v>
      </c>
      <c r="BH176" s="215">
        <f>IF(N176="sníž. přenesená",J176,0)</f>
        <v>0</v>
      </c>
      <c r="BI176" s="215">
        <f>IF(N176="nulová",J176,0)</f>
        <v>0</v>
      </c>
      <c r="BJ176" s="17" t="s">
        <v>86</v>
      </c>
      <c r="BK176" s="215">
        <f>ROUND(I176*H176,2)</f>
        <v>0</v>
      </c>
      <c r="BL176" s="17" t="s">
        <v>133</v>
      </c>
      <c r="BM176" s="214" t="s">
        <v>202</v>
      </c>
    </row>
    <row r="177" spans="1:65" s="2" customFormat="1" ht="39">
      <c r="A177" s="34"/>
      <c r="B177" s="35"/>
      <c r="C177" s="36"/>
      <c r="D177" s="216" t="s">
        <v>135</v>
      </c>
      <c r="E177" s="36"/>
      <c r="F177" s="217" t="s">
        <v>203</v>
      </c>
      <c r="G177" s="36"/>
      <c r="H177" s="36"/>
      <c r="I177" s="115"/>
      <c r="J177" s="36"/>
      <c r="K177" s="36"/>
      <c r="L177" s="39"/>
      <c r="M177" s="218"/>
      <c r="N177" s="219"/>
      <c r="O177" s="71"/>
      <c r="P177" s="71"/>
      <c r="Q177" s="71"/>
      <c r="R177" s="71"/>
      <c r="S177" s="71"/>
      <c r="T177" s="72"/>
      <c r="U177" s="34"/>
      <c r="V177" s="34"/>
      <c r="W177" s="34"/>
      <c r="X177" s="34"/>
      <c r="Y177" s="34"/>
      <c r="Z177" s="34"/>
      <c r="AA177" s="34"/>
      <c r="AB177" s="34"/>
      <c r="AC177" s="34"/>
      <c r="AD177" s="34"/>
      <c r="AE177" s="34"/>
      <c r="AT177" s="17" t="s">
        <v>135</v>
      </c>
      <c r="AU177" s="17" t="s">
        <v>88</v>
      </c>
    </row>
    <row r="178" spans="1:65" s="2" customFormat="1" ht="29.25">
      <c r="A178" s="34"/>
      <c r="B178" s="35"/>
      <c r="C178" s="36"/>
      <c r="D178" s="216" t="s">
        <v>137</v>
      </c>
      <c r="E178" s="36"/>
      <c r="F178" s="220" t="s">
        <v>182</v>
      </c>
      <c r="G178" s="36"/>
      <c r="H178" s="36"/>
      <c r="I178" s="115"/>
      <c r="J178" s="36"/>
      <c r="K178" s="36"/>
      <c r="L178" s="39"/>
      <c r="M178" s="218"/>
      <c r="N178" s="219"/>
      <c r="O178" s="71"/>
      <c r="P178" s="71"/>
      <c r="Q178" s="71"/>
      <c r="R178" s="71"/>
      <c r="S178" s="71"/>
      <c r="T178" s="72"/>
      <c r="U178" s="34"/>
      <c r="V178" s="34"/>
      <c r="W178" s="34"/>
      <c r="X178" s="34"/>
      <c r="Y178" s="34"/>
      <c r="Z178" s="34"/>
      <c r="AA178" s="34"/>
      <c r="AB178" s="34"/>
      <c r="AC178" s="34"/>
      <c r="AD178" s="34"/>
      <c r="AE178" s="34"/>
      <c r="AT178" s="17" t="s">
        <v>137</v>
      </c>
      <c r="AU178" s="17" t="s">
        <v>88</v>
      </c>
    </row>
    <row r="179" spans="1:65" s="13" customFormat="1" ht="11.25">
      <c r="B179" s="221"/>
      <c r="C179" s="222"/>
      <c r="D179" s="216" t="s">
        <v>141</v>
      </c>
      <c r="E179" s="223" t="s">
        <v>1</v>
      </c>
      <c r="F179" s="224" t="s">
        <v>199</v>
      </c>
      <c r="G179" s="222"/>
      <c r="H179" s="225">
        <v>44</v>
      </c>
      <c r="I179" s="226"/>
      <c r="J179" s="222"/>
      <c r="K179" s="222"/>
      <c r="L179" s="227"/>
      <c r="M179" s="228"/>
      <c r="N179" s="229"/>
      <c r="O179" s="229"/>
      <c r="P179" s="229"/>
      <c r="Q179" s="229"/>
      <c r="R179" s="229"/>
      <c r="S179" s="229"/>
      <c r="T179" s="230"/>
      <c r="AT179" s="231" t="s">
        <v>141</v>
      </c>
      <c r="AU179" s="231" t="s">
        <v>88</v>
      </c>
      <c r="AV179" s="13" t="s">
        <v>88</v>
      </c>
      <c r="AW179" s="13" t="s">
        <v>34</v>
      </c>
      <c r="AX179" s="13" t="s">
        <v>86</v>
      </c>
      <c r="AY179" s="231" t="s">
        <v>126</v>
      </c>
    </row>
    <row r="180" spans="1:65" s="2" customFormat="1" ht="21.75" customHeight="1">
      <c r="A180" s="34"/>
      <c r="B180" s="35"/>
      <c r="C180" s="203" t="s">
        <v>204</v>
      </c>
      <c r="D180" s="203" t="s">
        <v>128</v>
      </c>
      <c r="E180" s="204" t="s">
        <v>205</v>
      </c>
      <c r="F180" s="205" t="s">
        <v>206</v>
      </c>
      <c r="G180" s="206" t="s">
        <v>131</v>
      </c>
      <c r="H180" s="207">
        <v>44</v>
      </c>
      <c r="I180" s="208"/>
      <c r="J180" s="209">
        <f>ROUND(I180*H180,2)</f>
        <v>0</v>
      </c>
      <c r="K180" s="205" t="s">
        <v>132</v>
      </c>
      <c r="L180" s="39"/>
      <c r="M180" s="210" t="s">
        <v>1</v>
      </c>
      <c r="N180" s="211" t="s">
        <v>43</v>
      </c>
      <c r="O180" s="71"/>
      <c r="P180" s="212">
        <f>O180*H180</f>
        <v>0</v>
      </c>
      <c r="Q180" s="212">
        <v>0</v>
      </c>
      <c r="R180" s="212">
        <f>Q180*H180</f>
        <v>0</v>
      </c>
      <c r="S180" s="212">
        <v>0</v>
      </c>
      <c r="T180" s="213">
        <f>S180*H180</f>
        <v>0</v>
      </c>
      <c r="U180" s="34"/>
      <c r="V180" s="34"/>
      <c r="W180" s="34"/>
      <c r="X180" s="34"/>
      <c r="Y180" s="34"/>
      <c r="Z180" s="34"/>
      <c r="AA180" s="34"/>
      <c r="AB180" s="34"/>
      <c r="AC180" s="34"/>
      <c r="AD180" s="34"/>
      <c r="AE180" s="34"/>
      <c r="AR180" s="214" t="s">
        <v>133</v>
      </c>
      <c r="AT180" s="214" t="s">
        <v>128</v>
      </c>
      <c r="AU180" s="214" t="s">
        <v>88</v>
      </c>
      <c r="AY180" s="17" t="s">
        <v>126</v>
      </c>
      <c r="BE180" s="215">
        <f>IF(N180="základní",J180,0)</f>
        <v>0</v>
      </c>
      <c r="BF180" s="215">
        <f>IF(N180="snížená",J180,0)</f>
        <v>0</v>
      </c>
      <c r="BG180" s="215">
        <f>IF(N180="zákl. přenesená",J180,0)</f>
        <v>0</v>
      </c>
      <c r="BH180" s="215">
        <f>IF(N180="sníž. přenesená",J180,0)</f>
        <v>0</v>
      </c>
      <c r="BI180" s="215">
        <f>IF(N180="nulová",J180,0)</f>
        <v>0</v>
      </c>
      <c r="BJ180" s="17" t="s">
        <v>86</v>
      </c>
      <c r="BK180" s="215">
        <f>ROUND(I180*H180,2)</f>
        <v>0</v>
      </c>
      <c r="BL180" s="17" t="s">
        <v>133</v>
      </c>
      <c r="BM180" s="214" t="s">
        <v>207</v>
      </c>
    </row>
    <row r="181" spans="1:65" s="2" customFormat="1" ht="39">
      <c r="A181" s="34"/>
      <c r="B181" s="35"/>
      <c r="C181" s="36"/>
      <c r="D181" s="216" t="s">
        <v>135</v>
      </c>
      <c r="E181" s="36"/>
      <c r="F181" s="217" t="s">
        <v>208</v>
      </c>
      <c r="G181" s="36"/>
      <c r="H181" s="36"/>
      <c r="I181" s="115"/>
      <c r="J181" s="36"/>
      <c r="K181" s="36"/>
      <c r="L181" s="39"/>
      <c r="M181" s="218"/>
      <c r="N181" s="219"/>
      <c r="O181" s="71"/>
      <c r="P181" s="71"/>
      <c r="Q181" s="71"/>
      <c r="R181" s="71"/>
      <c r="S181" s="71"/>
      <c r="T181" s="72"/>
      <c r="U181" s="34"/>
      <c r="V181" s="34"/>
      <c r="W181" s="34"/>
      <c r="X181" s="34"/>
      <c r="Y181" s="34"/>
      <c r="Z181" s="34"/>
      <c r="AA181" s="34"/>
      <c r="AB181" s="34"/>
      <c r="AC181" s="34"/>
      <c r="AD181" s="34"/>
      <c r="AE181" s="34"/>
      <c r="AT181" s="17" t="s">
        <v>135</v>
      </c>
      <c r="AU181" s="17" t="s">
        <v>88</v>
      </c>
    </row>
    <row r="182" spans="1:65" s="2" customFormat="1" ht="29.25">
      <c r="A182" s="34"/>
      <c r="B182" s="35"/>
      <c r="C182" s="36"/>
      <c r="D182" s="216" t="s">
        <v>137</v>
      </c>
      <c r="E182" s="36"/>
      <c r="F182" s="220" t="s">
        <v>182</v>
      </c>
      <c r="G182" s="36"/>
      <c r="H182" s="36"/>
      <c r="I182" s="115"/>
      <c r="J182" s="36"/>
      <c r="K182" s="36"/>
      <c r="L182" s="39"/>
      <c r="M182" s="218"/>
      <c r="N182" s="219"/>
      <c r="O182" s="71"/>
      <c r="P182" s="71"/>
      <c r="Q182" s="71"/>
      <c r="R182" s="71"/>
      <c r="S182" s="71"/>
      <c r="T182" s="72"/>
      <c r="U182" s="34"/>
      <c r="V182" s="34"/>
      <c r="W182" s="34"/>
      <c r="X182" s="34"/>
      <c r="Y182" s="34"/>
      <c r="Z182" s="34"/>
      <c r="AA182" s="34"/>
      <c r="AB182" s="34"/>
      <c r="AC182" s="34"/>
      <c r="AD182" s="34"/>
      <c r="AE182" s="34"/>
      <c r="AT182" s="17" t="s">
        <v>137</v>
      </c>
      <c r="AU182" s="17" t="s">
        <v>88</v>
      </c>
    </row>
    <row r="183" spans="1:65" s="13" customFormat="1" ht="11.25">
      <c r="B183" s="221"/>
      <c r="C183" s="222"/>
      <c r="D183" s="216" t="s">
        <v>141</v>
      </c>
      <c r="E183" s="223" t="s">
        <v>1</v>
      </c>
      <c r="F183" s="224" t="s">
        <v>199</v>
      </c>
      <c r="G183" s="222"/>
      <c r="H183" s="225">
        <v>44</v>
      </c>
      <c r="I183" s="226"/>
      <c r="J183" s="222"/>
      <c r="K183" s="222"/>
      <c r="L183" s="227"/>
      <c r="M183" s="228"/>
      <c r="N183" s="229"/>
      <c r="O183" s="229"/>
      <c r="P183" s="229"/>
      <c r="Q183" s="229"/>
      <c r="R183" s="229"/>
      <c r="S183" s="229"/>
      <c r="T183" s="230"/>
      <c r="AT183" s="231" t="s">
        <v>141</v>
      </c>
      <c r="AU183" s="231" t="s">
        <v>88</v>
      </c>
      <c r="AV183" s="13" t="s">
        <v>88</v>
      </c>
      <c r="AW183" s="13" t="s">
        <v>34</v>
      </c>
      <c r="AX183" s="13" t="s">
        <v>86</v>
      </c>
      <c r="AY183" s="231" t="s">
        <v>126</v>
      </c>
    </row>
    <row r="184" spans="1:65" s="2" customFormat="1" ht="21.75" customHeight="1">
      <c r="A184" s="34"/>
      <c r="B184" s="35"/>
      <c r="C184" s="203" t="s">
        <v>209</v>
      </c>
      <c r="D184" s="203" t="s">
        <v>128</v>
      </c>
      <c r="E184" s="204" t="s">
        <v>210</v>
      </c>
      <c r="F184" s="205" t="s">
        <v>211</v>
      </c>
      <c r="G184" s="206" t="s">
        <v>151</v>
      </c>
      <c r="H184" s="207">
        <v>2.851</v>
      </c>
      <c r="I184" s="208"/>
      <c r="J184" s="209">
        <f>ROUND(I184*H184,2)</f>
        <v>0</v>
      </c>
      <c r="K184" s="205" t="s">
        <v>132</v>
      </c>
      <c r="L184" s="39"/>
      <c r="M184" s="210" t="s">
        <v>1</v>
      </c>
      <c r="N184" s="211" t="s">
        <v>43</v>
      </c>
      <c r="O184" s="71"/>
      <c r="P184" s="212">
        <f>O184*H184</f>
        <v>0</v>
      </c>
      <c r="Q184" s="212">
        <v>0</v>
      </c>
      <c r="R184" s="212">
        <f>Q184*H184</f>
        <v>0</v>
      </c>
      <c r="S184" s="212">
        <v>0</v>
      </c>
      <c r="T184" s="213">
        <f>S184*H184</f>
        <v>0</v>
      </c>
      <c r="U184" s="34"/>
      <c r="V184" s="34"/>
      <c r="W184" s="34"/>
      <c r="X184" s="34"/>
      <c r="Y184" s="34"/>
      <c r="Z184" s="34"/>
      <c r="AA184" s="34"/>
      <c r="AB184" s="34"/>
      <c r="AC184" s="34"/>
      <c r="AD184" s="34"/>
      <c r="AE184" s="34"/>
      <c r="AR184" s="214" t="s">
        <v>133</v>
      </c>
      <c r="AT184" s="214" t="s">
        <v>128</v>
      </c>
      <c r="AU184" s="214" t="s">
        <v>88</v>
      </c>
      <c r="AY184" s="17" t="s">
        <v>126</v>
      </c>
      <c r="BE184" s="215">
        <f>IF(N184="základní",J184,0)</f>
        <v>0</v>
      </c>
      <c r="BF184" s="215">
        <f>IF(N184="snížená",J184,0)</f>
        <v>0</v>
      </c>
      <c r="BG184" s="215">
        <f>IF(N184="zákl. přenesená",J184,0)</f>
        <v>0</v>
      </c>
      <c r="BH184" s="215">
        <f>IF(N184="sníž. přenesená",J184,0)</f>
        <v>0</v>
      </c>
      <c r="BI184" s="215">
        <f>IF(N184="nulová",J184,0)</f>
        <v>0</v>
      </c>
      <c r="BJ184" s="17" t="s">
        <v>86</v>
      </c>
      <c r="BK184" s="215">
        <f>ROUND(I184*H184,2)</f>
        <v>0</v>
      </c>
      <c r="BL184" s="17" t="s">
        <v>133</v>
      </c>
      <c r="BM184" s="214" t="s">
        <v>212</v>
      </c>
    </row>
    <row r="185" spans="1:65" s="2" customFormat="1" ht="39">
      <c r="A185" s="34"/>
      <c r="B185" s="35"/>
      <c r="C185" s="36"/>
      <c r="D185" s="216" t="s">
        <v>135</v>
      </c>
      <c r="E185" s="36"/>
      <c r="F185" s="217" t="s">
        <v>213</v>
      </c>
      <c r="G185" s="36"/>
      <c r="H185" s="36"/>
      <c r="I185" s="115"/>
      <c r="J185" s="36"/>
      <c r="K185" s="36"/>
      <c r="L185" s="39"/>
      <c r="M185" s="218"/>
      <c r="N185" s="219"/>
      <c r="O185" s="71"/>
      <c r="P185" s="71"/>
      <c r="Q185" s="71"/>
      <c r="R185" s="71"/>
      <c r="S185" s="71"/>
      <c r="T185" s="72"/>
      <c r="U185" s="34"/>
      <c r="V185" s="34"/>
      <c r="W185" s="34"/>
      <c r="X185" s="34"/>
      <c r="Y185" s="34"/>
      <c r="Z185" s="34"/>
      <c r="AA185" s="34"/>
      <c r="AB185" s="34"/>
      <c r="AC185" s="34"/>
      <c r="AD185" s="34"/>
      <c r="AE185" s="34"/>
      <c r="AT185" s="17" t="s">
        <v>135</v>
      </c>
      <c r="AU185" s="17" t="s">
        <v>88</v>
      </c>
    </row>
    <row r="186" spans="1:65" s="2" customFormat="1" ht="68.25">
      <c r="A186" s="34"/>
      <c r="B186" s="35"/>
      <c r="C186" s="36"/>
      <c r="D186" s="216" t="s">
        <v>137</v>
      </c>
      <c r="E186" s="36"/>
      <c r="F186" s="220" t="s">
        <v>214</v>
      </c>
      <c r="G186" s="36"/>
      <c r="H186" s="36"/>
      <c r="I186" s="115"/>
      <c r="J186" s="36"/>
      <c r="K186" s="36"/>
      <c r="L186" s="39"/>
      <c r="M186" s="218"/>
      <c r="N186" s="219"/>
      <c r="O186" s="71"/>
      <c r="P186" s="71"/>
      <c r="Q186" s="71"/>
      <c r="R186" s="71"/>
      <c r="S186" s="71"/>
      <c r="T186" s="72"/>
      <c r="U186" s="34"/>
      <c r="V186" s="34"/>
      <c r="W186" s="34"/>
      <c r="X186" s="34"/>
      <c r="Y186" s="34"/>
      <c r="Z186" s="34"/>
      <c r="AA186" s="34"/>
      <c r="AB186" s="34"/>
      <c r="AC186" s="34"/>
      <c r="AD186" s="34"/>
      <c r="AE186" s="34"/>
      <c r="AT186" s="17" t="s">
        <v>137</v>
      </c>
      <c r="AU186" s="17" t="s">
        <v>88</v>
      </c>
    </row>
    <row r="187" spans="1:65" s="13" customFormat="1" ht="11.25">
      <c r="B187" s="221"/>
      <c r="C187" s="222"/>
      <c r="D187" s="216" t="s">
        <v>141</v>
      </c>
      <c r="E187" s="223" t="s">
        <v>1</v>
      </c>
      <c r="F187" s="224" t="s">
        <v>215</v>
      </c>
      <c r="G187" s="222"/>
      <c r="H187" s="225">
        <v>2.851</v>
      </c>
      <c r="I187" s="226"/>
      <c r="J187" s="222"/>
      <c r="K187" s="222"/>
      <c r="L187" s="227"/>
      <c r="M187" s="228"/>
      <c r="N187" s="229"/>
      <c r="O187" s="229"/>
      <c r="P187" s="229"/>
      <c r="Q187" s="229"/>
      <c r="R187" s="229"/>
      <c r="S187" s="229"/>
      <c r="T187" s="230"/>
      <c r="AT187" s="231" t="s">
        <v>141</v>
      </c>
      <c r="AU187" s="231" t="s">
        <v>88</v>
      </c>
      <c r="AV187" s="13" t="s">
        <v>88</v>
      </c>
      <c r="AW187" s="13" t="s">
        <v>34</v>
      </c>
      <c r="AX187" s="13" t="s">
        <v>86</v>
      </c>
      <c r="AY187" s="231" t="s">
        <v>126</v>
      </c>
    </row>
    <row r="188" spans="1:65" s="2" customFormat="1" ht="21.75" customHeight="1">
      <c r="A188" s="34"/>
      <c r="B188" s="35"/>
      <c r="C188" s="203" t="s">
        <v>216</v>
      </c>
      <c r="D188" s="203" t="s">
        <v>128</v>
      </c>
      <c r="E188" s="204" t="s">
        <v>217</v>
      </c>
      <c r="F188" s="205" t="s">
        <v>218</v>
      </c>
      <c r="G188" s="206" t="s">
        <v>151</v>
      </c>
      <c r="H188" s="207">
        <v>489</v>
      </c>
      <c r="I188" s="208"/>
      <c r="J188" s="209">
        <f>ROUND(I188*H188,2)</f>
        <v>0</v>
      </c>
      <c r="K188" s="205" t="s">
        <v>132</v>
      </c>
      <c r="L188" s="39"/>
      <c r="M188" s="210" t="s">
        <v>1</v>
      </c>
      <c r="N188" s="211" t="s">
        <v>43</v>
      </c>
      <c r="O188" s="71"/>
      <c r="P188" s="212">
        <f>O188*H188</f>
        <v>0</v>
      </c>
      <c r="Q188" s="212">
        <v>0</v>
      </c>
      <c r="R188" s="212">
        <f>Q188*H188</f>
        <v>0</v>
      </c>
      <c r="S188" s="212">
        <v>0</v>
      </c>
      <c r="T188" s="213">
        <f>S188*H188</f>
        <v>0</v>
      </c>
      <c r="U188" s="34"/>
      <c r="V188" s="34"/>
      <c r="W188" s="34"/>
      <c r="X188" s="34"/>
      <c r="Y188" s="34"/>
      <c r="Z188" s="34"/>
      <c r="AA188" s="34"/>
      <c r="AB188" s="34"/>
      <c r="AC188" s="34"/>
      <c r="AD188" s="34"/>
      <c r="AE188" s="34"/>
      <c r="AR188" s="214" t="s">
        <v>133</v>
      </c>
      <c r="AT188" s="214" t="s">
        <v>128</v>
      </c>
      <c r="AU188" s="214" t="s">
        <v>88</v>
      </c>
      <c r="AY188" s="17" t="s">
        <v>126</v>
      </c>
      <c r="BE188" s="215">
        <f>IF(N188="základní",J188,0)</f>
        <v>0</v>
      </c>
      <c r="BF188" s="215">
        <f>IF(N188="snížená",J188,0)</f>
        <v>0</v>
      </c>
      <c r="BG188" s="215">
        <f>IF(N188="zákl. přenesená",J188,0)</f>
        <v>0</v>
      </c>
      <c r="BH188" s="215">
        <f>IF(N188="sníž. přenesená",J188,0)</f>
        <v>0</v>
      </c>
      <c r="BI188" s="215">
        <f>IF(N188="nulová",J188,0)</f>
        <v>0</v>
      </c>
      <c r="BJ188" s="17" t="s">
        <v>86</v>
      </c>
      <c r="BK188" s="215">
        <f>ROUND(I188*H188,2)</f>
        <v>0</v>
      </c>
      <c r="BL188" s="17" t="s">
        <v>133</v>
      </c>
      <c r="BM188" s="214" t="s">
        <v>219</v>
      </c>
    </row>
    <row r="189" spans="1:65" s="2" customFormat="1" ht="39">
      <c r="A189" s="34"/>
      <c r="B189" s="35"/>
      <c r="C189" s="36"/>
      <c r="D189" s="216" t="s">
        <v>135</v>
      </c>
      <c r="E189" s="36"/>
      <c r="F189" s="217" t="s">
        <v>220</v>
      </c>
      <c r="G189" s="36"/>
      <c r="H189" s="36"/>
      <c r="I189" s="115"/>
      <c r="J189" s="36"/>
      <c r="K189" s="36"/>
      <c r="L189" s="39"/>
      <c r="M189" s="218"/>
      <c r="N189" s="219"/>
      <c r="O189" s="71"/>
      <c r="P189" s="71"/>
      <c r="Q189" s="71"/>
      <c r="R189" s="71"/>
      <c r="S189" s="71"/>
      <c r="T189" s="72"/>
      <c r="U189" s="34"/>
      <c r="V189" s="34"/>
      <c r="W189" s="34"/>
      <c r="X189" s="34"/>
      <c r="Y189" s="34"/>
      <c r="Z189" s="34"/>
      <c r="AA189" s="34"/>
      <c r="AB189" s="34"/>
      <c r="AC189" s="34"/>
      <c r="AD189" s="34"/>
      <c r="AE189" s="34"/>
      <c r="AT189" s="17" t="s">
        <v>135</v>
      </c>
      <c r="AU189" s="17" t="s">
        <v>88</v>
      </c>
    </row>
    <row r="190" spans="1:65" s="2" customFormat="1" ht="68.25">
      <c r="A190" s="34"/>
      <c r="B190" s="35"/>
      <c r="C190" s="36"/>
      <c r="D190" s="216" t="s">
        <v>137</v>
      </c>
      <c r="E190" s="36"/>
      <c r="F190" s="220" t="s">
        <v>214</v>
      </c>
      <c r="G190" s="36"/>
      <c r="H190" s="36"/>
      <c r="I190" s="115"/>
      <c r="J190" s="36"/>
      <c r="K190" s="36"/>
      <c r="L190" s="39"/>
      <c r="M190" s="218"/>
      <c r="N190" s="219"/>
      <c r="O190" s="71"/>
      <c r="P190" s="71"/>
      <c r="Q190" s="71"/>
      <c r="R190" s="71"/>
      <c r="S190" s="71"/>
      <c r="T190" s="72"/>
      <c r="U190" s="34"/>
      <c r="V190" s="34"/>
      <c r="W190" s="34"/>
      <c r="X190" s="34"/>
      <c r="Y190" s="34"/>
      <c r="Z190" s="34"/>
      <c r="AA190" s="34"/>
      <c r="AB190" s="34"/>
      <c r="AC190" s="34"/>
      <c r="AD190" s="34"/>
      <c r="AE190" s="34"/>
      <c r="AT190" s="17" t="s">
        <v>137</v>
      </c>
      <c r="AU190" s="17" t="s">
        <v>88</v>
      </c>
    </row>
    <row r="191" spans="1:65" s="13" customFormat="1" ht="11.25">
      <c r="B191" s="221"/>
      <c r="C191" s="222"/>
      <c r="D191" s="216" t="s">
        <v>141</v>
      </c>
      <c r="E191" s="223" t="s">
        <v>1</v>
      </c>
      <c r="F191" s="224" t="s">
        <v>221</v>
      </c>
      <c r="G191" s="222"/>
      <c r="H191" s="225">
        <v>244.5</v>
      </c>
      <c r="I191" s="226"/>
      <c r="J191" s="222"/>
      <c r="K191" s="222"/>
      <c r="L191" s="227"/>
      <c r="M191" s="228"/>
      <c r="N191" s="229"/>
      <c r="O191" s="229"/>
      <c r="P191" s="229"/>
      <c r="Q191" s="229"/>
      <c r="R191" s="229"/>
      <c r="S191" s="229"/>
      <c r="T191" s="230"/>
      <c r="AT191" s="231" t="s">
        <v>141</v>
      </c>
      <c r="AU191" s="231" t="s">
        <v>88</v>
      </c>
      <c r="AV191" s="13" t="s">
        <v>88</v>
      </c>
      <c r="AW191" s="13" t="s">
        <v>34</v>
      </c>
      <c r="AX191" s="13" t="s">
        <v>78</v>
      </c>
      <c r="AY191" s="231" t="s">
        <v>126</v>
      </c>
    </row>
    <row r="192" spans="1:65" s="13" customFormat="1" ht="22.5">
      <c r="B192" s="221"/>
      <c r="C192" s="222"/>
      <c r="D192" s="216" t="s">
        <v>141</v>
      </c>
      <c r="E192" s="223" t="s">
        <v>1</v>
      </c>
      <c r="F192" s="224" t="s">
        <v>222</v>
      </c>
      <c r="G192" s="222"/>
      <c r="H192" s="225">
        <v>244.5</v>
      </c>
      <c r="I192" s="226"/>
      <c r="J192" s="222"/>
      <c r="K192" s="222"/>
      <c r="L192" s="227"/>
      <c r="M192" s="228"/>
      <c r="N192" s="229"/>
      <c r="O192" s="229"/>
      <c r="P192" s="229"/>
      <c r="Q192" s="229"/>
      <c r="R192" s="229"/>
      <c r="S192" s="229"/>
      <c r="T192" s="230"/>
      <c r="AT192" s="231" t="s">
        <v>141</v>
      </c>
      <c r="AU192" s="231" t="s">
        <v>88</v>
      </c>
      <c r="AV192" s="13" t="s">
        <v>88</v>
      </c>
      <c r="AW192" s="13" t="s">
        <v>34</v>
      </c>
      <c r="AX192" s="13" t="s">
        <v>78</v>
      </c>
      <c r="AY192" s="231" t="s">
        <v>126</v>
      </c>
    </row>
    <row r="193" spans="1:65" s="15" customFormat="1" ht="11.25">
      <c r="B193" s="242"/>
      <c r="C193" s="243"/>
      <c r="D193" s="216" t="s">
        <v>141</v>
      </c>
      <c r="E193" s="244" t="s">
        <v>1</v>
      </c>
      <c r="F193" s="245" t="s">
        <v>169</v>
      </c>
      <c r="G193" s="243"/>
      <c r="H193" s="246">
        <v>489</v>
      </c>
      <c r="I193" s="247"/>
      <c r="J193" s="243"/>
      <c r="K193" s="243"/>
      <c r="L193" s="248"/>
      <c r="M193" s="249"/>
      <c r="N193" s="250"/>
      <c r="O193" s="250"/>
      <c r="P193" s="250"/>
      <c r="Q193" s="250"/>
      <c r="R193" s="250"/>
      <c r="S193" s="250"/>
      <c r="T193" s="251"/>
      <c r="AT193" s="252" t="s">
        <v>141</v>
      </c>
      <c r="AU193" s="252" t="s">
        <v>88</v>
      </c>
      <c r="AV193" s="15" t="s">
        <v>133</v>
      </c>
      <c r="AW193" s="15" t="s">
        <v>34</v>
      </c>
      <c r="AX193" s="15" t="s">
        <v>86</v>
      </c>
      <c r="AY193" s="252" t="s">
        <v>126</v>
      </c>
    </row>
    <row r="194" spans="1:65" s="2" customFormat="1" ht="21.75" customHeight="1">
      <c r="A194" s="34"/>
      <c r="B194" s="35"/>
      <c r="C194" s="203" t="s">
        <v>8</v>
      </c>
      <c r="D194" s="203" t="s">
        <v>128</v>
      </c>
      <c r="E194" s="204" t="s">
        <v>223</v>
      </c>
      <c r="F194" s="205" t="s">
        <v>224</v>
      </c>
      <c r="G194" s="206" t="s">
        <v>151</v>
      </c>
      <c r="H194" s="207">
        <v>151.59899999999999</v>
      </c>
      <c r="I194" s="208"/>
      <c r="J194" s="209">
        <f>ROUND(I194*H194,2)</f>
        <v>0</v>
      </c>
      <c r="K194" s="205" t="s">
        <v>132</v>
      </c>
      <c r="L194" s="39"/>
      <c r="M194" s="210" t="s">
        <v>1</v>
      </c>
      <c r="N194" s="211" t="s">
        <v>43</v>
      </c>
      <c r="O194" s="71"/>
      <c r="P194" s="212">
        <f>O194*H194</f>
        <v>0</v>
      </c>
      <c r="Q194" s="212">
        <v>0</v>
      </c>
      <c r="R194" s="212">
        <f>Q194*H194</f>
        <v>0</v>
      </c>
      <c r="S194" s="212">
        <v>0</v>
      </c>
      <c r="T194" s="213">
        <f>S194*H194</f>
        <v>0</v>
      </c>
      <c r="U194" s="34"/>
      <c r="V194" s="34"/>
      <c r="W194" s="34"/>
      <c r="X194" s="34"/>
      <c r="Y194" s="34"/>
      <c r="Z194" s="34"/>
      <c r="AA194" s="34"/>
      <c r="AB194" s="34"/>
      <c r="AC194" s="34"/>
      <c r="AD194" s="34"/>
      <c r="AE194" s="34"/>
      <c r="AR194" s="214" t="s">
        <v>133</v>
      </c>
      <c r="AT194" s="214" t="s">
        <v>128</v>
      </c>
      <c r="AU194" s="214" t="s">
        <v>88</v>
      </c>
      <c r="AY194" s="17" t="s">
        <v>126</v>
      </c>
      <c r="BE194" s="215">
        <f>IF(N194="základní",J194,0)</f>
        <v>0</v>
      </c>
      <c r="BF194" s="215">
        <f>IF(N194="snížená",J194,0)</f>
        <v>0</v>
      </c>
      <c r="BG194" s="215">
        <f>IF(N194="zákl. přenesená",J194,0)</f>
        <v>0</v>
      </c>
      <c r="BH194" s="215">
        <f>IF(N194="sníž. přenesená",J194,0)</f>
        <v>0</v>
      </c>
      <c r="BI194" s="215">
        <f>IF(N194="nulová",J194,0)</f>
        <v>0</v>
      </c>
      <c r="BJ194" s="17" t="s">
        <v>86</v>
      </c>
      <c r="BK194" s="215">
        <f>ROUND(I194*H194,2)</f>
        <v>0</v>
      </c>
      <c r="BL194" s="17" t="s">
        <v>133</v>
      </c>
      <c r="BM194" s="214" t="s">
        <v>225</v>
      </c>
    </row>
    <row r="195" spans="1:65" s="2" customFormat="1" ht="39">
      <c r="A195" s="34"/>
      <c r="B195" s="35"/>
      <c r="C195" s="36"/>
      <c r="D195" s="216" t="s">
        <v>135</v>
      </c>
      <c r="E195" s="36"/>
      <c r="F195" s="217" t="s">
        <v>226</v>
      </c>
      <c r="G195" s="36"/>
      <c r="H195" s="36"/>
      <c r="I195" s="115"/>
      <c r="J195" s="36"/>
      <c r="K195" s="36"/>
      <c r="L195" s="39"/>
      <c r="M195" s="218"/>
      <c r="N195" s="219"/>
      <c r="O195" s="71"/>
      <c r="P195" s="71"/>
      <c r="Q195" s="71"/>
      <c r="R195" s="71"/>
      <c r="S195" s="71"/>
      <c r="T195" s="72"/>
      <c r="U195" s="34"/>
      <c r="V195" s="34"/>
      <c r="W195" s="34"/>
      <c r="X195" s="34"/>
      <c r="Y195" s="34"/>
      <c r="Z195" s="34"/>
      <c r="AA195" s="34"/>
      <c r="AB195" s="34"/>
      <c r="AC195" s="34"/>
      <c r="AD195" s="34"/>
      <c r="AE195" s="34"/>
      <c r="AT195" s="17" t="s">
        <v>135</v>
      </c>
      <c r="AU195" s="17" t="s">
        <v>88</v>
      </c>
    </row>
    <row r="196" spans="1:65" s="2" customFormat="1" ht="68.25">
      <c r="A196" s="34"/>
      <c r="B196" s="35"/>
      <c r="C196" s="36"/>
      <c r="D196" s="216" t="s">
        <v>137</v>
      </c>
      <c r="E196" s="36"/>
      <c r="F196" s="220" t="s">
        <v>214</v>
      </c>
      <c r="G196" s="36"/>
      <c r="H196" s="36"/>
      <c r="I196" s="115"/>
      <c r="J196" s="36"/>
      <c r="K196" s="36"/>
      <c r="L196" s="39"/>
      <c r="M196" s="218"/>
      <c r="N196" s="219"/>
      <c r="O196" s="71"/>
      <c r="P196" s="71"/>
      <c r="Q196" s="71"/>
      <c r="R196" s="71"/>
      <c r="S196" s="71"/>
      <c r="T196" s="72"/>
      <c r="U196" s="34"/>
      <c r="V196" s="34"/>
      <c r="W196" s="34"/>
      <c r="X196" s="34"/>
      <c r="Y196" s="34"/>
      <c r="Z196" s="34"/>
      <c r="AA196" s="34"/>
      <c r="AB196" s="34"/>
      <c r="AC196" s="34"/>
      <c r="AD196" s="34"/>
      <c r="AE196" s="34"/>
      <c r="AT196" s="17" t="s">
        <v>137</v>
      </c>
      <c r="AU196" s="17" t="s">
        <v>88</v>
      </c>
    </row>
    <row r="197" spans="1:65" s="2" customFormat="1" ht="19.5">
      <c r="A197" s="34"/>
      <c r="B197" s="35"/>
      <c r="C197" s="36"/>
      <c r="D197" s="216" t="s">
        <v>139</v>
      </c>
      <c r="E197" s="36"/>
      <c r="F197" s="220" t="s">
        <v>227</v>
      </c>
      <c r="G197" s="36"/>
      <c r="H197" s="36"/>
      <c r="I197" s="115"/>
      <c r="J197" s="36"/>
      <c r="K197" s="36"/>
      <c r="L197" s="39"/>
      <c r="M197" s="218"/>
      <c r="N197" s="219"/>
      <c r="O197" s="71"/>
      <c r="P197" s="71"/>
      <c r="Q197" s="71"/>
      <c r="R197" s="71"/>
      <c r="S197" s="71"/>
      <c r="T197" s="72"/>
      <c r="U197" s="34"/>
      <c r="V197" s="34"/>
      <c r="W197" s="34"/>
      <c r="X197" s="34"/>
      <c r="Y197" s="34"/>
      <c r="Z197" s="34"/>
      <c r="AA197" s="34"/>
      <c r="AB197" s="34"/>
      <c r="AC197" s="34"/>
      <c r="AD197" s="34"/>
      <c r="AE197" s="34"/>
      <c r="AT197" s="17" t="s">
        <v>139</v>
      </c>
      <c r="AU197" s="17" t="s">
        <v>88</v>
      </c>
    </row>
    <row r="198" spans="1:65" s="13" customFormat="1" ht="11.25">
      <c r="B198" s="221"/>
      <c r="C198" s="222"/>
      <c r="D198" s="216" t="s">
        <v>141</v>
      </c>
      <c r="E198" s="223" t="s">
        <v>1</v>
      </c>
      <c r="F198" s="224" t="s">
        <v>228</v>
      </c>
      <c r="G198" s="222"/>
      <c r="H198" s="225">
        <v>46.65</v>
      </c>
      <c r="I198" s="226"/>
      <c r="J198" s="222"/>
      <c r="K198" s="222"/>
      <c r="L198" s="227"/>
      <c r="M198" s="228"/>
      <c r="N198" s="229"/>
      <c r="O198" s="229"/>
      <c r="P198" s="229"/>
      <c r="Q198" s="229"/>
      <c r="R198" s="229"/>
      <c r="S198" s="229"/>
      <c r="T198" s="230"/>
      <c r="AT198" s="231" t="s">
        <v>141</v>
      </c>
      <c r="AU198" s="231" t="s">
        <v>88</v>
      </c>
      <c r="AV198" s="13" t="s">
        <v>88</v>
      </c>
      <c r="AW198" s="13" t="s">
        <v>34</v>
      </c>
      <c r="AX198" s="13" t="s">
        <v>78</v>
      </c>
      <c r="AY198" s="231" t="s">
        <v>126</v>
      </c>
    </row>
    <row r="199" spans="1:65" s="13" customFormat="1" ht="11.25">
      <c r="B199" s="221"/>
      <c r="C199" s="222"/>
      <c r="D199" s="216" t="s">
        <v>141</v>
      </c>
      <c r="E199" s="223" t="s">
        <v>1</v>
      </c>
      <c r="F199" s="224" t="s">
        <v>229</v>
      </c>
      <c r="G199" s="222"/>
      <c r="H199" s="225">
        <v>104.949</v>
      </c>
      <c r="I199" s="226"/>
      <c r="J199" s="222"/>
      <c r="K199" s="222"/>
      <c r="L199" s="227"/>
      <c r="M199" s="228"/>
      <c r="N199" s="229"/>
      <c r="O199" s="229"/>
      <c r="P199" s="229"/>
      <c r="Q199" s="229"/>
      <c r="R199" s="229"/>
      <c r="S199" s="229"/>
      <c r="T199" s="230"/>
      <c r="AT199" s="231" t="s">
        <v>141</v>
      </c>
      <c r="AU199" s="231" t="s">
        <v>88</v>
      </c>
      <c r="AV199" s="13" t="s">
        <v>88</v>
      </c>
      <c r="AW199" s="13" t="s">
        <v>34</v>
      </c>
      <c r="AX199" s="13" t="s">
        <v>78</v>
      </c>
      <c r="AY199" s="231" t="s">
        <v>126</v>
      </c>
    </row>
    <row r="200" spans="1:65" s="15" customFormat="1" ht="11.25">
      <c r="B200" s="242"/>
      <c r="C200" s="243"/>
      <c r="D200" s="216" t="s">
        <v>141</v>
      </c>
      <c r="E200" s="244" t="s">
        <v>1</v>
      </c>
      <c r="F200" s="245" t="s">
        <v>169</v>
      </c>
      <c r="G200" s="243"/>
      <c r="H200" s="246">
        <v>151.59899999999999</v>
      </c>
      <c r="I200" s="247"/>
      <c r="J200" s="243"/>
      <c r="K200" s="243"/>
      <c r="L200" s="248"/>
      <c r="M200" s="249"/>
      <c r="N200" s="250"/>
      <c r="O200" s="250"/>
      <c r="P200" s="250"/>
      <c r="Q200" s="250"/>
      <c r="R200" s="250"/>
      <c r="S200" s="250"/>
      <c r="T200" s="251"/>
      <c r="AT200" s="252" t="s">
        <v>141</v>
      </c>
      <c r="AU200" s="252" t="s">
        <v>88</v>
      </c>
      <c r="AV200" s="15" t="s">
        <v>133</v>
      </c>
      <c r="AW200" s="15" t="s">
        <v>34</v>
      </c>
      <c r="AX200" s="15" t="s">
        <v>86</v>
      </c>
      <c r="AY200" s="252" t="s">
        <v>126</v>
      </c>
    </row>
    <row r="201" spans="1:65" s="2" customFormat="1" ht="21.75" customHeight="1">
      <c r="A201" s="34"/>
      <c r="B201" s="35"/>
      <c r="C201" s="203" t="s">
        <v>230</v>
      </c>
      <c r="D201" s="203" t="s">
        <v>128</v>
      </c>
      <c r="E201" s="204" t="s">
        <v>231</v>
      </c>
      <c r="F201" s="205" t="s">
        <v>232</v>
      </c>
      <c r="G201" s="206" t="s">
        <v>151</v>
      </c>
      <c r="H201" s="207">
        <v>247.351</v>
      </c>
      <c r="I201" s="208"/>
      <c r="J201" s="209">
        <f>ROUND(I201*H201,2)</f>
        <v>0</v>
      </c>
      <c r="K201" s="205" t="s">
        <v>132</v>
      </c>
      <c r="L201" s="39"/>
      <c r="M201" s="210" t="s">
        <v>1</v>
      </c>
      <c r="N201" s="211" t="s">
        <v>43</v>
      </c>
      <c r="O201" s="71"/>
      <c r="P201" s="212">
        <f>O201*H201</f>
        <v>0</v>
      </c>
      <c r="Q201" s="212">
        <v>0</v>
      </c>
      <c r="R201" s="212">
        <f>Q201*H201</f>
        <v>0</v>
      </c>
      <c r="S201" s="212">
        <v>0</v>
      </c>
      <c r="T201" s="213">
        <f>S201*H201</f>
        <v>0</v>
      </c>
      <c r="U201" s="34"/>
      <c r="V201" s="34"/>
      <c r="W201" s="34"/>
      <c r="X201" s="34"/>
      <c r="Y201" s="34"/>
      <c r="Z201" s="34"/>
      <c r="AA201" s="34"/>
      <c r="AB201" s="34"/>
      <c r="AC201" s="34"/>
      <c r="AD201" s="34"/>
      <c r="AE201" s="34"/>
      <c r="AR201" s="214" t="s">
        <v>133</v>
      </c>
      <c r="AT201" s="214" t="s">
        <v>128</v>
      </c>
      <c r="AU201" s="214" t="s">
        <v>88</v>
      </c>
      <c r="AY201" s="17" t="s">
        <v>126</v>
      </c>
      <c r="BE201" s="215">
        <f>IF(N201="základní",J201,0)</f>
        <v>0</v>
      </c>
      <c r="BF201" s="215">
        <f>IF(N201="snížená",J201,0)</f>
        <v>0</v>
      </c>
      <c r="BG201" s="215">
        <f>IF(N201="zákl. přenesená",J201,0)</f>
        <v>0</v>
      </c>
      <c r="BH201" s="215">
        <f>IF(N201="sníž. přenesená",J201,0)</f>
        <v>0</v>
      </c>
      <c r="BI201" s="215">
        <f>IF(N201="nulová",J201,0)</f>
        <v>0</v>
      </c>
      <c r="BJ201" s="17" t="s">
        <v>86</v>
      </c>
      <c r="BK201" s="215">
        <f>ROUND(I201*H201,2)</f>
        <v>0</v>
      </c>
      <c r="BL201" s="17" t="s">
        <v>133</v>
      </c>
      <c r="BM201" s="214" t="s">
        <v>233</v>
      </c>
    </row>
    <row r="202" spans="1:65" s="2" customFormat="1" ht="29.25">
      <c r="A202" s="34"/>
      <c r="B202" s="35"/>
      <c r="C202" s="36"/>
      <c r="D202" s="216" t="s">
        <v>135</v>
      </c>
      <c r="E202" s="36"/>
      <c r="F202" s="217" t="s">
        <v>234</v>
      </c>
      <c r="G202" s="36"/>
      <c r="H202" s="36"/>
      <c r="I202" s="115"/>
      <c r="J202" s="36"/>
      <c r="K202" s="36"/>
      <c r="L202" s="39"/>
      <c r="M202" s="218"/>
      <c r="N202" s="219"/>
      <c r="O202" s="71"/>
      <c r="P202" s="71"/>
      <c r="Q202" s="71"/>
      <c r="R202" s="71"/>
      <c r="S202" s="71"/>
      <c r="T202" s="72"/>
      <c r="U202" s="34"/>
      <c r="V202" s="34"/>
      <c r="W202" s="34"/>
      <c r="X202" s="34"/>
      <c r="Y202" s="34"/>
      <c r="Z202" s="34"/>
      <c r="AA202" s="34"/>
      <c r="AB202" s="34"/>
      <c r="AC202" s="34"/>
      <c r="AD202" s="34"/>
      <c r="AE202" s="34"/>
      <c r="AT202" s="17" t="s">
        <v>135</v>
      </c>
      <c r="AU202" s="17" t="s">
        <v>88</v>
      </c>
    </row>
    <row r="203" spans="1:65" s="2" customFormat="1" ht="117">
      <c r="A203" s="34"/>
      <c r="B203" s="35"/>
      <c r="C203" s="36"/>
      <c r="D203" s="216" t="s">
        <v>137</v>
      </c>
      <c r="E203" s="36"/>
      <c r="F203" s="220" t="s">
        <v>235</v>
      </c>
      <c r="G203" s="36"/>
      <c r="H203" s="36"/>
      <c r="I203" s="115"/>
      <c r="J203" s="36"/>
      <c r="K203" s="36"/>
      <c r="L203" s="39"/>
      <c r="M203" s="218"/>
      <c r="N203" s="219"/>
      <c r="O203" s="71"/>
      <c r="P203" s="71"/>
      <c r="Q203" s="71"/>
      <c r="R203" s="71"/>
      <c r="S203" s="71"/>
      <c r="T203" s="72"/>
      <c r="U203" s="34"/>
      <c r="V203" s="34"/>
      <c r="W203" s="34"/>
      <c r="X203" s="34"/>
      <c r="Y203" s="34"/>
      <c r="Z203" s="34"/>
      <c r="AA203" s="34"/>
      <c r="AB203" s="34"/>
      <c r="AC203" s="34"/>
      <c r="AD203" s="34"/>
      <c r="AE203" s="34"/>
      <c r="AT203" s="17" t="s">
        <v>137</v>
      </c>
      <c r="AU203" s="17" t="s">
        <v>88</v>
      </c>
    </row>
    <row r="204" spans="1:65" s="13" customFormat="1" ht="11.25">
      <c r="B204" s="221"/>
      <c r="C204" s="222"/>
      <c r="D204" s="216" t="s">
        <v>141</v>
      </c>
      <c r="E204" s="223" t="s">
        <v>1</v>
      </c>
      <c r="F204" s="224" t="s">
        <v>236</v>
      </c>
      <c r="G204" s="222"/>
      <c r="H204" s="225">
        <v>2.851</v>
      </c>
      <c r="I204" s="226"/>
      <c r="J204" s="222"/>
      <c r="K204" s="222"/>
      <c r="L204" s="227"/>
      <c r="M204" s="228"/>
      <c r="N204" s="229"/>
      <c r="O204" s="229"/>
      <c r="P204" s="229"/>
      <c r="Q204" s="229"/>
      <c r="R204" s="229"/>
      <c r="S204" s="229"/>
      <c r="T204" s="230"/>
      <c r="AT204" s="231" t="s">
        <v>141</v>
      </c>
      <c r="AU204" s="231" t="s">
        <v>88</v>
      </c>
      <c r="AV204" s="13" t="s">
        <v>88</v>
      </c>
      <c r="AW204" s="13" t="s">
        <v>34</v>
      </c>
      <c r="AX204" s="13" t="s">
        <v>78</v>
      </c>
      <c r="AY204" s="231" t="s">
        <v>126</v>
      </c>
    </row>
    <row r="205" spans="1:65" s="13" customFormat="1" ht="11.25">
      <c r="B205" s="221"/>
      <c r="C205" s="222"/>
      <c r="D205" s="216" t="s">
        <v>141</v>
      </c>
      <c r="E205" s="223" t="s">
        <v>1</v>
      </c>
      <c r="F205" s="224" t="s">
        <v>237</v>
      </c>
      <c r="G205" s="222"/>
      <c r="H205" s="225">
        <v>244.5</v>
      </c>
      <c r="I205" s="226"/>
      <c r="J205" s="222"/>
      <c r="K205" s="222"/>
      <c r="L205" s="227"/>
      <c r="M205" s="228"/>
      <c r="N205" s="229"/>
      <c r="O205" s="229"/>
      <c r="P205" s="229"/>
      <c r="Q205" s="229"/>
      <c r="R205" s="229"/>
      <c r="S205" s="229"/>
      <c r="T205" s="230"/>
      <c r="AT205" s="231" t="s">
        <v>141</v>
      </c>
      <c r="AU205" s="231" t="s">
        <v>88</v>
      </c>
      <c r="AV205" s="13" t="s">
        <v>88</v>
      </c>
      <c r="AW205" s="13" t="s">
        <v>34</v>
      </c>
      <c r="AX205" s="13" t="s">
        <v>78</v>
      </c>
      <c r="AY205" s="231" t="s">
        <v>126</v>
      </c>
    </row>
    <row r="206" spans="1:65" s="15" customFormat="1" ht="11.25">
      <c r="B206" s="242"/>
      <c r="C206" s="243"/>
      <c r="D206" s="216" t="s">
        <v>141</v>
      </c>
      <c r="E206" s="244" t="s">
        <v>1</v>
      </c>
      <c r="F206" s="245" t="s">
        <v>169</v>
      </c>
      <c r="G206" s="243"/>
      <c r="H206" s="246">
        <v>247.351</v>
      </c>
      <c r="I206" s="247"/>
      <c r="J206" s="243"/>
      <c r="K206" s="243"/>
      <c r="L206" s="248"/>
      <c r="M206" s="249"/>
      <c r="N206" s="250"/>
      <c r="O206" s="250"/>
      <c r="P206" s="250"/>
      <c r="Q206" s="250"/>
      <c r="R206" s="250"/>
      <c r="S206" s="250"/>
      <c r="T206" s="251"/>
      <c r="AT206" s="252" t="s">
        <v>141</v>
      </c>
      <c r="AU206" s="252" t="s">
        <v>88</v>
      </c>
      <c r="AV206" s="15" t="s">
        <v>133</v>
      </c>
      <c r="AW206" s="15" t="s">
        <v>34</v>
      </c>
      <c r="AX206" s="15" t="s">
        <v>86</v>
      </c>
      <c r="AY206" s="252" t="s">
        <v>126</v>
      </c>
    </row>
    <row r="207" spans="1:65" s="2" customFormat="1" ht="21.75" customHeight="1">
      <c r="A207" s="34"/>
      <c r="B207" s="35"/>
      <c r="C207" s="203" t="s">
        <v>238</v>
      </c>
      <c r="D207" s="203" t="s">
        <v>128</v>
      </c>
      <c r="E207" s="204" t="s">
        <v>239</v>
      </c>
      <c r="F207" s="205" t="s">
        <v>240</v>
      </c>
      <c r="G207" s="206" t="s">
        <v>241</v>
      </c>
      <c r="H207" s="207">
        <v>272.87799999999999</v>
      </c>
      <c r="I207" s="208"/>
      <c r="J207" s="209">
        <f>ROUND(I207*H207,2)</f>
        <v>0</v>
      </c>
      <c r="K207" s="205" t="s">
        <v>132</v>
      </c>
      <c r="L207" s="39"/>
      <c r="M207" s="210" t="s">
        <v>1</v>
      </c>
      <c r="N207" s="211" t="s">
        <v>43</v>
      </c>
      <c r="O207" s="71"/>
      <c r="P207" s="212">
        <f>O207*H207</f>
        <v>0</v>
      </c>
      <c r="Q207" s="212">
        <v>0</v>
      </c>
      <c r="R207" s="212">
        <f>Q207*H207</f>
        <v>0</v>
      </c>
      <c r="S207" s="212">
        <v>0</v>
      </c>
      <c r="T207" s="213">
        <f>S207*H207</f>
        <v>0</v>
      </c>
      <c r="U207" s="34"/>
      <c r="V207" s="34"/>
      <c r="W207" s="34"/>
      <c r="X207" s="34"/>
      <c r="Y207" s="34"/>
      <c r="Z207" s="34"/>
      <c r="AA207" s="34"/>
      <c r="AB207" s="34"/>
      <c r="AC207" s="34"/>
      <c r="AD207" s="34"/>
      <c r="AE207" s="34"/>
      <c r="AR207" s="214" t="s">
        <v>133</v>
      </c>
      <c r="AT207" s="214" t="s">
        <v>128</v>
      </c>
      <c r="AU207" s="214" t="s">
        <v>88</v>
      </c>
      <c r="AY207" s="17" t="s">
        <v>126</v>
      </c>
      <c r="BE207" s="215">
        <f>IF(N207="základní",J207,0)</f>
        <v>0</v>
      </c>
      <c r="BF207" s="215">
        <f>IF(N207="snížená",J207,0)</f>
        <v>0</v>
      </c>
      <c r="BG207" s="215">
        <f>IF(N207="zákl. přenesená",J207,0)</f>
        <v>0</v>
      </c>
      <c r="BH207" s="215">
        <f>IF(N207="sníž. přenesená",J207,0)</f>
        <v>0</v>
      </c>
      <c r="BI207" s="215">
        <f>IF(N207="nulová",J207,0)</f>
        <v>0</v>
      </c>
      <c r="BJ207" s="17" t="s">
        <v>86</v>
      </c>
      <c r="BK207" s="215">
        <f>ROUND(I207*H207,2)</f>
        <v>0</v>
      </c>
      <c r="BL207" s="17" t="s">
        <v>133</v>
      </c>
      <c r="BM207" s="214" t="s">
        <v>242</v>
      </c>
    </row>
    <row r="208" spans="1:65" s="2" customFormat="1" ht="29.25">
      <c r="A208" s="34"/>
      <c r="B208" s="35"/>
      <c r="C208" s="36"/>
      <c r="D208" s="216" t="s">
        <v>135</v>
      </c>
      <c r="E208" s="36"/>
      <c r="F208" s="217" t="s">
        <v>243</v>
      </c>
      <c r="G208" s="36"/>
      <c r="H208" s="36"/>
      <c r="I208" s="115"/>
      <c r="J208" s="36"/>
      <c r="K208" s="36"/>
      <c r="L208" s="39"/>
      <c r="M208" s="218"/>
      <c r="N208" s="219"/>
      <c r="O208" s="71"/>
      <c r="P208" s="71"/>
      <c r="Q208" s="71"/>
      <c r="R208" s="71"/>
      <c r="S208" s="71"/>
      <c r="T208" s="72"/>
      <c r="U208" s="34"/>
      <c r="V208" s="34"/>
      <c r="W208" s="34"/>
      <c r="X208" s="34"/>
      <c r="Y208" s="34"/>
      <c r="Z208" s="34"/>
      <c r="AA208" s="34"/>
      <c r="AB208" s="34"/>
      <c r="AC208" s="34"/>
      <c r="AD208" s="34"/>
      <c r="AE208" s="34"/>
      <c r="AT208" s="17" t="s">
        <v>135</v>
      </c>
      <c r="AU208" s="17" t="s">
        <v>88</v>
      </c>
    </row>
    <row r="209" spans="1:65" s="13" customFormat="1" ht="11.25">
      <c r="B209" s="221"/>
      <c r="C209" s="222"/>
      <c r="D209" s="216" t="s">
        <v>141</v>
      </c>
      <c r="E209" s="223" t="s">
        <v>1</v>
      </c>
      <c r="F209" s="224" t="s">
        <v>244</v>
      </c>
      <c r="G209" s="222"/>
      <c r="H209" s="225">
        <v>151.59899999999999</v>
      </c>
      <c r="I209" s="226"/>
      <c r="J209" s="222"/>
      <c r="K209" s="222"/>
      <c r="L209" s="227"/>
      <c r="M209" s="228"/>
      <c r="N209" s="229"/>
      <c r="O209" s="229"/>
      <c r="P209" s="229"/>
      <c r="Q209" s="229"/>
      <c r="R209" s="229"/>
      <c r="S209" s="229"/>
      <c r="T209" s="230"/>
      <c r="AT209" s="231" t="s">
        <v>141</v>
      </c>
      <c r="AU209" s="231" t="s">
        <v>88</v>
      </c>
      <c r="AV209" s="13" t="s">
        <v>88</v>
      </c>
      <c r="AW209" s="13" t="s">
        <v>34</v>
      </c>
      <c r="AX209" s="13" t="s">
        <v>86</v>
      </c>
      <c r="AY209" s="231" t="s">
        <v>126</v>
      </c>
    </row>
    <row r="210" spans="1:65" s="13" customFormat="1" ht="11.25">
      <c r="B210" s="221"/>
      <c r="C210" s="222"/>
      <c r="D210" s="216" t="s">
        <v>141</v>
      </c>
      <c r="E210" s="222"/>
      <c r="F210" s="224" t="s">
        <v>245</v>
      </c>
      <c r="G210" s="222"/>
      <c r="H210" s="225">
        <v>272.87799999999999</v>
      </c>
      <c r="I210" s="226"/>
      <c r="J210" s="222"/>
      <c r="K210" s="222"/>
      <c r="L210" s="227"/>
      <c r="M210" s="228"/>
      <c r="N210" s="229"/>
      <c r="O210" s="229"/>
      <c r="P210" s="229"/>
      <c r="Q210" s="229"/>
      <c r="R210" s="229"/>
      <c r="S210" s="229"/>
      <c r="T210" s="230"/>
      <c r="AT210" s="231" t="s">
        <v>141</v>
      </c>
      <c r="AU210" s="231" t="s">
        <v>88</v>
      </c>
      <c r="AV210" s="13" t="s">
        <v>88</v>
      </c>
      <c r="AW210" s="13" t="s">
        <v>4</v>
      </c>
      <c r="AX210" s="13" t="s">
        <v>86</v>
      </c>
      <c r="AY210" s="231" t="s">
        <v>126</v>
      </c>
    </row>
    <row r="211" spans="1:65" s="2" customFormat="1" ht="21.75" customHeight="1">
      <c r="A211" s="34"/>
      <c r="B211" s="35"/>
      <c r="C211" s="203" t="s">
        <v>246</v>
      </c>
      <c r="D211" s="203" t="s">
        <v>128</v>
      </c>
      <c r="E211" s="204" t="s">
        <v>247</v>
      </c>
      <c r="F211" s="205" t="s">
        <v>248</v>
      </c>
      <c r="G211" s="206" t="s">
        <v>151</v>
      </c>
      <c r="H211" s="207">
        <v>17.651</v>
      </c>
      <c r="I211" s="208"/>
      <c r="J211" s="209">
        <f>ROUND(I211*H211,2)</f>
        <v>0</v>
      </c>
      <c r="K211" s="205" t="s">
        <v>132</v>
      </c>
      <c r="L211" s="39"/>
      <c r="M211" s="210" t="s">
        <v>1</v>
      </c>
      <c r="N211" s="211" t="s">
        <v>43</v>
      </c>
      <c r="O211" s="71"/>
      <c r="P211" s="212">
        <f>O211*H211</f>
        <v>0</v>
      </c>
      <c r="Q211" s="212">
        <v>0</v>
      </c>
      <c r="R211" s="212">
        <f>Q211*H211</f>
        <v>0</v>
      </c>
      <c r="S211" s="212">
        <v>0</v>
      </c>
      <c r="T211" s="213">
        <f>S211*H211</f>
        <v>0</v>
      </c>
      <c r="U211" s="34"/>
      <c r="V211" s="34"/>
      <c r="W211" s="34"/>
      <c r="X211" s="34"/>
      <c r="Y211" s="34"/>
      <c r="Z211" s="34"/>
      <c r="AA211" s="34"/>
      <c r="AB211" s="34"/>
      <c r="AC211" s="34"/>
      <c r="AD211" s="34"/>
      <c r="AE211" s="34"/>
      <c r="AR211" s="214" t="s">
        <v>133</v>
      </c>
      <c r="AT211" s="214" t="s">
        <v>128</v>
      </c>
      <c r="AU211" s="214" t="s">
        <v>88</v>
      </c>
      <c r="AY211" s="17" t="s">
        <v>126</v>
      </c>
      <c r="BE211" s="215">
        <f>IF(N211="základní",J211,0)</f>
        <v>0</v>
      </c>
      <c r="BF211" s="215">
        <f>IF(N211="snížená",J211,0)</f>
        <v>0</v>
      </c>
      <c r="BG211" s="215">
        <f>IF(N211="zákl. přenesená",J211,0)</f>
        <v>0</v>
      </c>
      <c r="BH211" s="215">
        <f>IF(N211="sníž. přenesená",J211,0)</f>
        <v>0</v>
      </c>
      <c r="BI211" s="215">
        <f>IF(N211="nulová",J211,0)</f>
        <v>0</v>
      </c>
      <c r="BJ211" s="17" t="s">
        <v>86</v>
      </c>
      <c r="BK211" s="215">
        <f>ROUND(I211*H211,2)</f>
        <v>0</v>
      </c>
      <c r="BL211" s="17" t="s">
        <v>133</v>
      </c>
      <c r="BM211" s="214" t="s">
        <v>249</v>
      </c>
    </row>
    <row r="212" spans="1:65" s="2" customFormat="1" ht="29.25">
      <c r="A212" s="34"/>
      <c r="B212" s="35"/>
      <c r="C212" s="36"/>
      <c r="D212" s="216" t="s">
        <v>135</v>
      </c>
      <c r="E212" s="36"/>
      <c r="F212" s="217" t="s">
        <v>250</v>
      </c>
      <c r="G212" s="36"/>
      <c r="H212" s="36"/>
      <c r="I212" s="115"/>
      <c r="J212" s="36"/>
      <c r="K212" s="36"/>
      <c r="L212" s="39"/>
      <c r="M212" s="218"/>
      <c r="N212" s="219"/>
      <c r="O212" s="71"/>
      <c r="P212" s="71"/>
      <c r="Q212" s="71"/>
      <c r="R212" s="71"/>
      <c r="S212" s="71"/>
      <c r="T212" s="72"/>
      <c r="U212" s="34"/>
      <c r="V212" s="34"/>
      <c r="W212" s="34"/>
      <c r="X212" s="34"/>
      <c r="Y212" s="34"/>
      <c r="Z212" s="34"/>
      <c r="AA212" s="34"/>
      <c r="AB212" s="34"/>
      <c r="AC212" s="34"/>
      <c r="AD212" s="34"/>
      <c r="AE212" s="34"/>
      <c r="AT212" s="17" t="s">
        <v>135</v>
      </c>
      <c r="AU212" s="17" t="s">
        <v>88</v>
      </c>
    </row>
    <row r="213" spans="1:65" s="2" customFormat="1" ht="204.75">
      <c r="A213" s="34"/>
      <c r="B213" s="35"/>
      <c r="C213" s="36"/>
      <c r="D213" s="216" t="s">
        <v>137</v>
      </c>
      <c r="E213" s="36"/>
      <c r="F213" s="220" t="s">
        <v>251</v>
      </c>
      <c r="G213" s="36"/>
      <c r="H213" s="36"/>
      <c r="I213" s="115"/>
      <c r="J213" s="36"/>
      <c r="K213" s="36"/>
      <c r="L213" s="39"/>
      <c r="M213" s="218"/>
      <c r="N213" s="219"/>
      <c r="O213" s="71"/>
      <c r="P213" s="71"/>
      <c r="Q213" s="71"/>
      <c r="R213" s="71"/>
      <c r="S213" s="71"/>
      <c r="T213" s="72"/>
      <c r="U213" s="34"/>
      <c r="V213" s="34"/>
      <c r="W213" s="34"/>
      <c r="X213" s="34"/>
      <c r="Y213" s="34"/>
      <c r="Z213" s="34"/>
      <c r="AA213" s="34"/>
      <c r="AB213" s="34"/>
      <c r="AC213" s="34"/>
      <c r="AD213" s="34"/>
      <c r="AE213" s="34"/>
      <c r="AT213" s="17" t="s">
        <v>137</v>
      </c>
      <c r="AU213" s="17" t="s">
        <v>88</v>
      </c>
    </row>
    <row r="214" spans="1:65" s="13" customFormat="1" ht="11.25">
      <c r="B214" s="221"/>
      <c r="C214" s="222"/>
      <c r="D214" s="216" t="s">
        <v>141</v>
      </c>
      <c r="E214" s="223" t="s">
        <v>1</v>
      </c>
      <c r="F214" s="224" t="s">
        <v>252</v>
      </c>
      <c r="G214" s="222"/>
      <c r="H214" s="225">
        <v>2.851</v>
      </c>
      <c r="I214" s="226"/>
      <c r="J214" s="222"/>
      <c r="K214" s="222"/>
      <c r="L214" s="227"/>
      <c r="M214" s="228"/>
      <c r="N214" s="229"/>
      <c r="O214" s="229"/>
      <c r="P214" s="229"/>
      <c r="Q214" s="229"/>
      <c r="R214" s="229"/>
      <c r="S214" s="229"/>
      <c r="T214" s="230"/>
      <c r="AT214" s="231" t="s">
        <v>141</v>
      </c>
      <c r="AU214" s="231" t="s">
        <v>88</v>
      </c>
      <c r="AV214" s="13" t="s">
        <v>88</v>
      </c>
      <c r="AW214" s="13" t="s">
        <v>34</v>
      </c>
      <c r="AX214" s="13" t="s">
        <v>78</v>
      </c>
      <c r="AY214" s="231" t="s">
        <v>126</v>
      </c>
    </row>
    <row r="215" spans="1:65" s="13" customFormat="1" ht="11.25">
      <c r="B215" s="221"/>
      <c r="C215" s="222"/>
      <c r="D215" s="216" t="s">
        <v>141</v>
      </c>
      <c r="E215" s="223" t="s">
        <v>1</v>
      </c>
      <c r="F215" s="224" t="s">
        <v>253</v>
      </c>
      <c r="G215" s="222"/>
      <c r="H215" s="225">
        <v>5.2</v>
      </c>
      <c r="I215" s="226"/>
      <c r="J215" s="222"/>
      <c r="K215" s="222"/>
      <c r="L215" s="227"/>
      <c r="M215" s="228"/>
      <c r="N215" s="229"/>
      <c r="O215" s="229"/>
      <c r="P215" s="229"/>
      <c r="Q215" s="229"/>
      <c r="R215" s="229"/>
      <c r="S215" s="229"/>
      <c r="T215" s="230"/>
      <c r="AT215" s="231" t="s">
        <v>141</v>
      </c>
      <c r="AU215" s="231" t="s">
        <v>88</v>
      </c>
      <c r="AV215" s="13" t="s">
        <v>88</v>
      </c>
      <c r="AW215" s="13" t="s">
        <v>34</v>
      </c>
      <c r="AX215" s="13" t="s">
        <v>78</v>
      </c>
      <c r="AY215" s="231" t="s">
        <v>126</v>
      </c>
    </row>
    <row r="216" spans="1:65" s="13" customFormat="1" ht="11.25">
      <c r="B216" s="221"/>
      <c r="C216" s="222"/>
      <c r="D216" s="216" t="s">
        <v>141</v>
      </c>
      <c r="E216" s="223" t="s">
        <v>1</v>
      </c>
      <c r="F216" s="224" t="s">
        <v>254</v>
      </c>
      <c r="G216" s="222"/>
      <c r="H216" s="225">
        <v>9.6</v>
      </c>
      <c r="I216" s="226"/>
      <c r="J216" s="222"/>
      <c r="K216" s="222"/>
      <c r="L216" s="227"/>
      <c r="M216" s="228"/>
      <c r="N216" s="229"/>
      <c r="O216" s="229"/>
      <c r="P216" s="229"/>
      <c r="Q216" s="229"/>
      <c r="R216" s="229"/>
      <c r="S216" s="229"/>
      <c r="T216" s="230"/>
      <c r="AT216" s="231" t="s">
        <v>141</v>
      </c>
      <c r="AU216" s="231" t="s">
        <v>88</v>
      </c>
      <c r="AV216" s="13" t="s">
        <v>88</v>
      </c>
      <c r="AW216" s="13" t="s">
        <v>34</v>
      </c>
      <c r="AX216" s="13" t="s">
        <v>78</v>
      </c>
      <c r="AY216" s="231" t="s">
        <v>126</v>
      </c>
    </row>
    <row r="217" spans="1:65" s="15" customFormat="1" ht="11.25">
      <c r="B217" s="242"/>
      <c r="C217" s="243"/>
      <c r="D217" s="216" t="s">
        <v>141</v>
      </c>
      <c r="E217" s="244" t="s">
        <v>1</v>
      </c>
      <c r="F217" s="245" t="s">
        <v>169</v>
      </c>
      <c r="G217" s="243"/>
      <c r="H217" s="246">
        <v>17.651</v>
      </c>
      <c r="I217" s="247"/>
      <c r="J217" s="243"/>
      <c r="K217" s="243"/>
      <c r="L217" s="248"/>
      <c r="M217" s="249"/>
      <c r="N217" s="250"/>
      <c r="O217" s="250"/>
      <c r="P217" s="250"/>
      <c r="Q217" s="250"/>
      <c r="R217" s="250"/>
      <c r="S217" s="250"/>
      <c r="T217" s="251"/>
      <c r="AT217" s="252" t="s">
        <v>141</v>
      </c>
      <c r="AU217" s="252" t="s">
        <v>88</v>
      </c>
      <c r="AV217" s="15" t="s">
        <v>133</v>
      </c>
      <c r="AW217" s="15" t="s">
        <v>34</v>
      </c>
      <c r="AX217" s="15" t="s">
        <v>86</v>
      </c>
      <c r="AY217" s="252" t="s">
        <v>126</v>
      </c>
    </row>
    <row r="218" spans="1:65" s="2" customFormat="1" ht="21.75" customHeight="1">
      <c r="A218" s="34"/>
      <c r="B218" s="35"/>
      <c r="C218" s="203" t="s">
        <v>255</v>
      </c>
      <c r="D218" s="203" t="s">
        <v>128</v>
      </c>
      <c r="E218" s="204" t="s">
        <v>256</v>
      </c>
      <c r="F218" s="205" t="s">
        <v>257</v>
      </c>
      <c r="G218" s="206" t="s">
        <v>151</v>
      </c>
      <c r="H218" s="207">
        <v>4.08</v>
      </c>
      <c r="I218" s="208"/>
      <c r="J218" s="209">
        <f>ROUND(I218*H218,2)</f>
        <v>0</v>
      </c>
      <c r="K218" s="205" t="s">
        <v>132</v>
      </c>
      <c r="L218" s="39"/>
      <c r="M218" s="210" t="s">
        <v>1</v>
      </c>
      <c r="N218" s="211" t="s">
        <v>43</v>
      </c>
      <c r="O218" s="71"/>
      <c r="P218" s="212">
        <f>O218*H218</f>
        <v>0</v>
      </c>
      <c r="Q218" s="212">
        <v>0</v>
      </c>
      <c r="R218" s="212">
        <f>Q218*H218</f>
        <v>0</v>
      </c>
      <c r="S218" s="212">
        <v>0</v>
      </c>
      <c r="T218" s="213">
        <f>S218*H218</f>
        <v>0</v>
      </c>
      <c r="U218" s="34"/>
      <c r="V218" s="34"/>
      <c r="W218" s="34"/>
      <c r="X218" s="34"/>
      <c r="Y218" s="34"/>
      <c r="Z218" s="34"/>
      <c r="AA218" s="34"/>
      <c r="AB218" s="34"/>
      <c r="AC218" s="34"/>
      <c r="AD218" s="34"/>
      <c r="AE218" s="34"/>
      <c r="AR218" s="214" t="s">
        <v>133</v>
      </c>
      <c r="AT218" s="214" t="s">
        <v>128</v>
      </c>
      <c r="AU218" s="214" t="s">
        <v>88</v>
      </c>
      <c r="AY218" s="17" t="s">
        <v>126</v>
      </c>
      <c r="BE218" s="215">
        <f>IF(N218="základní",J218,0)</f>
        <v>0</v>
      </c>
      <c r="BF218" s="215">
        <f>IF(N218="snížená",J218,0)</f>
        <v>0</v>
      </c>
      <c r="BG218" s="215">
        <f>IF(N218="zákl. přenesená",J218,0)</f>
        <v>0</v>
      </c>
      <c r="BH218" s="215">
        <f>IF(N218="sníž. přenesená",J218,0)</f>
        <v>0</v>
      </c>
      <c r="BI218" s="215">
        <f>IF(N218="nulová",J218,0)</f>
        <v>0</v>
      </c>
      <c r="BJ218" s="17" t="s">
        <v>86</v>
      </c>
      <c r="BK218" s="215">
        <f>ROUND(I218*H218,2)</f>
        <v>0</v>
      </c>
      <c r="BL218" s="17" t="s">
        <v>133</v>
      </c>
      <c r="BM218" s="214" t="s">
        <v>258</v>
      </c>
    </row>
    <row r="219" spans="1:65" s="2" customFormat="1" ht="39">
      <c r="A219" s="34"/>
      <c r="B219" s="35"/>
      <c r="C219" s="36"/>
      <c r="D219" s="216" t="s">
        <v>135</v>
      </c>
      <c r="E219" s="36"/>
      <c r="F219" s="217" t="s">
        <v>259</v>
      </c>
      <c r="G219" s="36"/>
      <c r="H219" s="36"/>
      <c r="I219" s="115"/>
      <c r="J219" s="36"/>
      <c r="K219" s="36"/>
      <c r="L219" s="39"/>
      <c r="M219" s="218"/>
      <c r="N219" s="219"/>
      <c r="O219" s="71"/>
      <c r="P219" s="71"/>
      <c r="Q219" s="71"/>
      <c r="R219" s="71"/>
      <c r="S219" s="71"/>
      <c r="T219" s="72"/>
      <c r="U219" s="34"/>
      <c r="V219" s="34"/>
      <c r="W219" s="34"/>
      <c r="X219" s="34"/>
      <c r="Y219" s="34"/>
      <c r="Z219" s="34"/>
      <c r="AA219" s="34"/>
      <c r="AB219" s="34"/>
      <c r="AC219" s="34"/>
      <c r="AD219" s="34"/>
      <c r="AE219" s="34"/>
      <c r="AT219" s="17" t="s">
        <v>135</v>
      </c>
      <c r="AU219" s="17" t="s">
        <v>88</v>
      </c>
    </row>
    <row r="220" spans="1:65" s="2" customFormat="1" ht="87.75">
      <c r="A220" s="34"/>
      <c r="B220" s="35"/>
      <c r="C220" s="36"/>
      <c r="D220" s="216" t="s">
        <v>137</v>
      </c>
      <c r="E220" s="36"/>
      <c r="F220" s="220" t="s">
        <v>260</v>
      </c>
      <c r="G220" s="36"/>
      <c r="H220" s="36"/>
      <c r="I220" s="115"/>
      <c r="J220" s="36"/>
      <c r="K220" s="36"/>
      <c r="L220" s="39"/>
      <c r="M220" s="218"/>
      <c r="N220" s="219"/>
      <c r="O220" s="71"/>
      <c r="P220" s="71"/>
      <c r="Q220" s="71"/>
      <c r="R220" s="71"/>
      <c r="S220" s="71"/>
      <c r="T220" s="72"/>
      <c r="U220" s="34"/>
      <c r="V220" s="34"/>
      <c r="W220" s="34"/>
      <c r="X220" s="34"/>
      <c r="Y220" s="34"/>
      <c r="Z220" s="34"/>
      <c r="AA220" s="34"/>
      <c r="AB220" s="34"/>
      <c r="AC220" s="34"/>
      <c r="AD220" s="34"/>
      <c r="AE220" s="34"/>
      <c r="AT220" s="17" t="s">
        <v>137</v>
      </c>
      <c r="AU220" s="17" t="s">
        <v>88</v>
      </c>
    </row>
    <row r="221" spans="1:65" s="13" customFormat="1" ht="11.25">
      <c r="B221" s="221"/>
      <c r="C221" s="222"/>
      <c r="D221" s="216" t="s">
        <v>141</v>
      </c>
      <c r="E221" s="223" t="s">
        <v>1</v>
      </c>
      <c r="F221" s="224" t="s">
        <v>261</v>
      </c>
      <c r="G221" s="222"/>
      <c r="H221" s="225">
        <v>4.08</v>
      </c>
      <c r="I221" s="226"/>
      <c r="J221" s="222"/>
      <c r="K221" s="222"/>
      <c r="L221" s="227"/>
      <c r="M221" s="228"/>
      <c r="N221" s="229"/>
      <c r="O221" s="229"/>
      <c r="P221" s="229"/>
      <c r="Q221" s="229"/>
      <c r="R221" s="229"/>
      <c r="S221" s="229"/>
      <c r="T221" s="230"/>
      <c r="AT221" s="231" t="s">
        <v>141</v>
      </c>
      <c r="AU221" s="231" t="s">
        <v>88</v>
      </c>
      <c r="AV221" s="13" t="s">
        <v>88</v>
      </c>
      <c r="AW221" s="13" t="s">
        <v>34</v>
      </c>
      <c r="AX221" s="13" t="s">
        <v>86</v>
      </c>
      <c r="AY221" s="231" t="s">
        <v>126</v>
      </c>
    </row>
    <row r="222" spans="1:65" s="2" customFormat="1" ht="16.5" customHeight="1">
      <c r="A222" s="34"/>
      <c r="B222" s="35"/>
      <c r="C222" s="253" t="s">
        <v>262</v>
      </c>
      <c r="D222" s="253" t="s">
        <v>263</v>
      </c>
      <c r="E222" s="254" t="s">
        <v>264</v>
      </c>
      <c r="F222" s="255" t="s">
        <v>265</v>
      </c>
      <c r="G222" s="256" t="s">
        <v>241</v>
      </c>
      <c r="H222" s="257">
        <v>18.559999999999999</v>
      </c>
      <c r="I222" s="258"/>
      <c r="J222" s="259">
        <f>ROUND(I222*H222,2)</f>
        <v>0</v>
      </c>
      <c r="K222" s="255" t="s">
        <v>132</v>
      </c>
      <c r="L222" s="260"/>
      <c r="M222" s="261" t="s">
        <v>1</v>
      </c>
      <c r="N222" s="262" t="s">
        <v>43</v>
      </c>
      <c r="O222" s="71"/>
      <c r="P222" s="212">
        <f>O222*H222</f>
        <v>0</v>
      </c>
      <c r="Q222" s="212">
        <v>1</v>
      </c>
      <c r="R222" s="212">
        <f>Q222*H222</f>
        <v>18.559999999999999</v>
      </c>
      <c r="S222" s="212">
        <v>0</v>
      </c>
      <c r="T222" s="213">
        <f>S222*H222</f>
        <v>0</v>
      </c>
      <c r="U222" s="34"/>
      <c r="V222" s="34"/>
      <c r="W222" s="34"/>
      <c r="X222" s="34"/>
      <c r="Y222" s="34"/>
      <c r="Z222" s="34"/>
      <c r="AA222" s="34"/>
      <c r="AB222" s="34"/>
      <c r="AC222" s="34"/>
      <c r="AD222" s="34"/>
      <c r="AE222" s="34"/>
      <c r="AR222" s="214" t="s">
        <v>184</v>
      </c>
      <c r="AT222" s="214" t="s">
        <v>263</v>
      </c>
      <c r="AU222" s="214" t="s">
        <v>88</v>
      </c>
      <c r="AY222" s="17" t="s">
        <v>126</v>
      </c>
      <c r="BE222" s="215">
        <f>IF(N222="základní",J222,0)</f>
        <v>0</v>
      </c>
      <c r="BF222" s="215">
        <f>IF(N222="snížená",J222,0)</f>
        <v>0</v>
      </c>
      <c r="BG222" s="215">
        <f>IF(N222="zákl. přenesená",J222,0)</f>
        <v>0</v>
      </c>
      <c r="BH222" s="215">
        <f>IF(N222="sníž. přenesená",J222,0)</f>
        <v>0</v>
      </c>
      <c r="BI222" s="215">
        <f>IF(N222="nulová",J222,0)</f>
        <v>0</v>
      </c>
      <c r="BJ222" s="17" t="s">
        <v>86</v>
      </c>
      <c r="BK222" s="215">
        <f>ROUND(I222*H222,2)</f>
        <v>0</v>
      </c>
      <c r="BL222" s="17" t="s">
        <v>133</v>
      </c>
      <c r="BM222" s="214" t="s">
        <v>266</v>
      </c>
    </row>
    <row r="223" spans="1:65" s="2" customFormat="1" ht="11.25">
      <c r="A223" s="34"/>
      <c r="B223" s="35"/>
      <c r="C223" s="36"/>
      <c r="D223" s="216" t="s">
        <v>135</v>
      </c>
      <c r="E223" s="36"/>
      <c r="F223" s="217" t="s">
        <v>265</v>
      </c>
      <c r="G223" s="36"/>
      <c r="H223" s="36"/>
      <c r="I223" s="115"/>
      <c r="J223" s="36"/>
      <c r="K223" s="36"/>
      <c r="L223" s="39"/>
      <c r="M223" s="218"/>
      <c r="N223" s="219"/>
      <c r="O223" s="71"/>
      <c r="P223" s="71"/>
      <c r="Q223" s="71"/>
      <c r="R223" s="71"/>
      <c r="S223" s="71"/>
      <c r="T223" s="72"/>
      <c r="U223" s="34"/>
      <c r="V223" s="34"/>
      <c r="W223" s="34"/>
      <c r="X223" s="34"/>
      <c r="Y223" s="34"/>
      <c r="Z223" s="34"/>
      <c r="AA223" s="34"/>
      <c r="AB223" s="34"/>
      <c r="AC223" s="34"/>
      <c r="AD223" s="34"/>
      <c r="AE223" s="34"/>
      <c r="AT223" s="17" t="s">
        <v>135</v>
      </c>
      <c r="AU223" s="17" t="s">
        <v>88</v>
      </c>
    </row>
    <row r="224" spans="1:65" s="13" customFormat="1" ht="11.25">
      <c r="B224" s="221"/>
      <c r="C224" s="222"/>
      <c r="D224" s="216" t="s">
        <v>141</v>
      </c>
      <c r="E224" s="223" t="s">
        <v>1</v>
      </c>
      <c r="F224" s="224" t="s">
        <v>267</v>
      </c>
      <c r="G224" s="222"/>
      <c r="H224" s="225">
        <v>9.2799999999999994</v>
      </c>
      <c r="I224" s="226"/>
      <c r="J224" s="222"/>
      <c r="K224" s="222"/>
      <c r="L224" s="227"/>
      <c r="M224" s="228"/>
      <c r="N224" s="229"/>
      <c r="O224" s="229"/>
      <c r="P224" s="229"/>
      <c r="Q224" s="229"/>
      <c r="R224" s="229"/>
      <c r="S224" s="229"/>
      <c r="T224" s="230"/>
      <c r="AT224" s="231" t="s">
        <v>141</v>
      </c>
      <c r="AU224" s="231" t="s">
        <v>88</v>
      </c>
      <c r="AV224" s="13" t="s">
        <v>88</v>
      </c>
      <c r="AW224" s="13" t="s">
        <v>34</v>
      </c>
      <c r="AX224" s="13" t="s">
        <v>86</v>
      </c>
      <c r="AY224" s="231" t="s">
        <v>126</v>
      </c>
    </row>
    <row r="225" spans="1:65" s="13" customFormat="1" ht="11.25">
      <c r="B225" s="221"/>
      <c r="C225" s="222"/>
      <c r="D225" s="216" t="s">
        <v>141</v>
      </c>
      <c r="E225" s="222"/>
      <c r="F225" s="224" t="s">
        <v>268</v>
      </c>
      <c r="G225" s="222"/>
      <c r="H225" s="225">
        <v>18.559999999999999</v>
      </c>
      <c r="I225" s="226"/>
      <c r="J225" s="222"/>
      <c r="K225" s="222"/>
      <c r="L225" s="227"/>
      <c r="M225" s="228"/>
      <c r="N225" s="229"/>
      <c r="O225" s="229"/>
      <c r="P225" s="229"/>
      <c r="Q225" s="229"/>
      <c r="R225" s="229"/>
      <c r="S225" s="229"/>
      <c r="T225" s="230"/>
      <c r="AT225" s="231" t="s">
        <v>141</v>
      </c>
      <c r="AU225" s="231" t="s">
        <v>88</v>
      </c>
      <c r="AV225" s="13" t="s">
        <v>88</v>
      </c>
      <c r="AW225" s="13" t="s">
        <v>4</v>
      </c>
      <c r="AX225" s="13" t="s">
        <v>86</v>
      </c>
      <c r="AY225" s="231" t="s">
        <v>126</v>
      </c>
    </row>
    <row r="226" spans="1:65" s="2" customFormat="1" ht="21.75" customHeight="1">
      <c r="A226" s="34"/>
      <c r="B226" s="35"/>
      <c r="C226" s="203" t="s">
        <v>7</v>
      </c>
      <c r="D226" s="203" t="s">
        <v>128</v>
      </c>
      <c r="E226" s="204" t="s">
        <v>269</v>
      </c>
      <c r="F226" s="205" t="s">
        <v>270</v>
      </c>
      <c r="G226" s="206" t="s">
        <v>271</v>
      </c>
      <c r="H226" s="207">
        <v>1630</v>
      </c>
      <c r="I226" s="208"/>
      <c r="J226" s="209">
        <f>ROUND(I226*H226,2)</f>
        <v>0</v>
      </c>
      <c r="K226" s="205" t="s">
        <v>132</v>
      </c>
      <c r="L226" s="39"/>
      <c r="M226" s="210" t="s">
        <v>1</v>
      </c>
      <c r="N226" s="211" t="s">
        <v>43</v>
      </c>
      <c r="O226" s="71"/>
      <c r="P226" s="212">
        <f>O226*H226</f>
        <v>0</v>
      </c>
      <c r="Q226" s="212">
        <v>0</v>
      </c>
      <c r="R226" s="212">
        <f>Q226*H226</f>
        <v>0</v>
      </c>
      <c r="S226" s="212">
        <v>0</v>
      </c>
      <c r="T226" s="213">
        <f>S226*H226</f>
        <v>0</v>
      </c>
      <c r="U226" s="34"/>
      <c r="V226" s="34"/>
      <c r="W226" s="34"/>
      <c r="X226" s="34"/>
      <c r="Y226" s="34"/>
      <c r="Z226" s="34"/>
      <c r="AA226" s="34"/>
      <c r="AB226" s="34"/>
      <c r="AC226" s="34"/>
      <c r="AD226" s="34"/>
      <c r="AE226" s="34"/>
      <c r="AR226" s="214" t="s">
        <v>133</v>
      </c>
      <c r="AT226" s="214" t="s">
        <v>128</v>
      </c>
      <c r="AU226" s="214" t="s">
        <v>88</v>
      </c>
      <c r="AY226" s="17" t="s">
        <v>126</v>
      </c>
      <c r="BE226" s="215">
        <f>IF(N226="základní",J226,0)</f>
        <v>0</v>
      </c>
      <c r="BF226" s="215">
        <f>IF(N226="snížená",J226,0)</f>
        <v>0</v>
      </c>
      <c r="BG226" s="215">
        <f>IF(N226="zákl. přenesená",J226,0)</f>
        <v>0</v>
      </c>
      <c r="BH226" s="215">
        <f>IF(N226="sníž. přenesená",J226,0)</f>
        <v>0</v>
      </c>
      <c r="BI226" s="215">
        <f>IF(N226="nulová",J226,0)</f>
        <v>0</v>
      </c>
      <c r="BJ226" s="17" t="s">
        <v>86</v>
      </c>
      <c r="BK226" s="215">
        <f>ROUND(I226*H226,2)</f>
        <v>0</v>
      </c>
      <c r="BL226" s="17" t="s">
        <v>133</v>
      </c>
      <c r="BM226" s="214" t="s">
        <v>272</v>
      </c>
    </row>
    <row r="227" spans="1:65" s="2" customFormat="1" ht="29.25">
      <c r="A227" s="34"/>
      <c r="B227" s="35"/>
      <c r="C227" s="36"/>
      <c r="D227" s="216" t="s">
        <v>135</v>
      </c>
      <c r="E227" s="36"/>
      <c r="F227" s="217" t="s">
        <v>273</v>
      </c>
      <c r="G227" s="36"/>
      <c r="H227" s="36"/>
      <c r="I227" s="115"/>
      <c r="J227" s="36"/>
      <c r="K227" s="36"/>
      <c r="L227" s="39"/>
      <c r="M227" s="218"/>
      <c r="N227" s="219"/>
      <c r="O227" s="71"/>
      <c r="P227" s="71"/>
      <c r="Q227" s="71"/>
      <c r="R227" s="71"/>
      <c r="S227" s="71"/>
      <c r="T227" s="72"/>
      <c r="U227" s="34"/>
      <c r="V227" s="34"/>
      <c r="W227" s="34"/>
      <c r="X227" s="34"/>
      <c r="Y227" s="34"/>
      <c r="Z227" s="34"/>
      <c r="AA227" s="34"/>
      <c r="AB227" s="34"/>
      <c r="AC227" s="34"/>
      <c r="AD227" s="34"/>
      <c r="AE227" s="34"/>
      <c r="AT227" s="17" t="s">
        <v>135</v>
      </c>
      <c r="AU227" s="17" t="s">
        <v>88</v>
      </c>
    </row>
    <row r="228" spans="1:65" s="2" customFormat="1" ht="97.5">
      <c r="A228" s="34"/>
      <c r="B228" s="35"/>
      <c r="C228" s="36"/>
      <c r="D228" s="216" t="s">
        <v>137</v>
      </c>
      <c r="E228" s="36"/>
      <c r="F228" s="220" t="s">
        <v>274</v>
      </c>
      <c r="G228" s="36"/>
      <c r="H228" s="36"/>
      <c r="I228" s="115"/>
      <c r="J228" s="36"/>
      <c r="K228" s="36"/>
      <c r="L228" s="39"/>
      <c r="M228" s="218"/>
      <c r="N228" s="219"/>
      <c r="O228" s="71"/>
      <c r="P228" s="71"/>
      <c r="Q228" s="71"/>
      <c r="R228" s="71"/>
      <c r="S228" s="71"/>
      <c r="T228" s="72"/>
      <c r="U228" s="34"/>
      <c r="V228" s="34"/>
      <c r="W228" s="34"/>
      <c r="X228" s="34"/>
      <c r="Y228" s="34"/>
      <c r="Z228" s="34"/>
      <c r="AA228" s="34"/>
      <c r="AB228" s="34"/>
      <c r="AC228" s="34"/>
      <c r="AD228" s="34"/>
      <c r="AE228" s="34"/>
      <c r="AT228" s="17" t="s">
        <v>137</v>
      </c>
      <c r="AU228" s="17" t="s">
        <v>88</v>
      </c>
    </row>
    <row r="229" spans="1:65" s="13" customFormat="1" ht="11.25">
      <c r="B229" s="221"/>
      <c r="C229" s="222"/>
      <c r="D229" s="216" t="s">
        <v>141</v>
      </c>
      <c r="E229" s="223" t="s">
        <v>1</v>
      </c>
      <c r="F229" s="224" t="s">
        <v>275</v>
      </c>
      <c r="G229" s="222"/>
      <c r="H229" s="225">
        <v>1630</v>
      </c>
      <c r="I229" s="226"/>
      <c r="J229" s="222"/>
      <c r="K229" s="222"/>
      <c r="L229" s="227"/>
      <c r="M229" s="228"/>
      <c r="N229" s="229"/>
      <c r="O229" s="229"/>
      <c r="P229" s="229"/>
      <c r="Q229" s="229"/>
      <c r="R229" s="229"/>
      <c r="S229" s="229"/>
      <c r="T229" s="230"/>
      <c r="AT229" s="231" t="s">
        <v>141</v>
      </c>
      <c r="AU229" s="231" t="s">
        <v>88</v>
      </c>
      <c r="AV229" s="13" t="s">
        <v>88</v>
      </c>
      <c r="AW229" s="13" t="s">
        <v>34</v>
      </c>
      <c r="AX229" s="13" t="s">
        <v>86</v>
      </c>
      <c r="AY229" s="231" t="s">
        <v>126</v>
      </c>
    </row>
    <row r="230" spans="1:65" s="2" customFormat="1" ht="21.75" customHeight="1">
      <c r="A230" s="34"/>
      <c r="B230" s="35"/>
      <c r="C230" s="203" t="s">
        <v>276</v>
      </c>
      <c r="D230" s="203" t="s">
        <v>128</v>
      </c>
      <c r="E230" s="204" t="s">
        <v>277</v>
      </c>
      <c r="F230" s="205" t="s">
        <v>278</v>
      </c>
      <c r="G230" s="206" t="s">
        <v>271</v>
      </c>
      <c r="H230" s="207">
        <v>3568.8</v>
      </c>
      <c r="I230" s="208"/>
      <c r="J230" s="209">
        <f>ROUND(I230*H230,2)</f>
        <v>0</v>
      </c>
      <c r="K230" s="205" t="s">
        <v>132</v>
      </c>
      <c r="L230" s="39"/>
      <c r="M230" s="210" t="s">
        <v>1</v>
      </c>
      <c r="N230" s="211" t="s">
        <v>43</v>
      </c>
      <c r="O230" s="71"/>
      <c r="P230" s="212">
        <f>O230*H230</f>
        <v>0</v>
      </c>
      <c r="Q230" s="212">
        <v>0</v>
      </c>
      <c r="R230" s="212">
        <f>Q230*H230</f>
        <v>0</v>
      </c>
      <c r="S230" s="212">
        <v>0</v>
      </c>
      <c r="T230" s="213">
        <f>S230*H230</f>
        <v>0</v>
      </c>
      <c r="U230" s="34"/>
      <c r="V230" s="34"/>
      <c r="W230" s="34"/>
      <c r="X230" s="34"/>
      <c r="Y230" s="34"/>
      <c r="Z230" s="34"/>
      <c r="AA230" s="34"/>
      <c r="AB230" s="34"/>
      <c r="AC230" s="34"/>
      <c r="AD230" s="34"/>
      <c r="AE230" s="34"/>
      <c r="AR230" s="214" t="s">
        <v>133</v>
      </c>
      <c r="AT230" s="214" t="s">
        <v>128</v>
      </c>
      <c r="AU230" s="214" t="s">
        <v>88</v>
      </c>
      <c r="AY230" s="17" t="s">
        <v>126</v>
      </c>
      <c r="BE230" s="215">
        <f>IF(N230="základní",J230,0)</f>
        <v>0</v>
      </c>
      <c r="BF230" s="215">
        <f>IF(N230="snížená",J230,0)</f>
        <v>0</v>
      </c>
      <c r="BG230" s="215">
        <f>IF(N230="zákl. přenesená",J230,0)</f>
        <v>0</v>
      </c>
      <c r="BH230" s="215">
        <f>IF(N230="sníž. přenesená",J230,0)</f>
        <v>0</v>
      </c>
      <c r="BI230" s="215">
        <f>IF(N230="nulová",J230,0)</f>
        <v>0</v>
      </c>
      <c r="BJ230" s="17" t="s">
        <v>86</v>
      </c>
      <c r="BK230" s="215">
        <f>ROUND(I230*H230,2)</f>
        <v>0</v>
      </c>
      <c r="BL230" s="17" t="s">
        <v>133</v>
      </c>
      <c r="BM230" s="214" t="s">
        <v>279</v>
      </c>
    </row>
    <row r="231" spans="1:65" s="2" customFormat="1" ht="19.5">
      <c r="A231" s="34"/>
      <c r="B231" s="35"/>
      <c r="C231" s="36"/>
      <c r="D231" s="216" t="s">
        <v>135</v>
      </c>
      <c r="E231" s="36"/>
      <c r="F231" s="217" t="s">
        <v>280</v>
      </c>
      <c r="G231" s="36"/>
      <c r="H231" s="36"/>
      <c r="I231" s="115"/>
      <c r="J231" s="36"/>
      <c r="K231" s="36"/>
      <c r="L231" s="39"/>
      <c r="M231" s="218"/>
      <c r="N231" s="219"/>
      <c r="O231" s="71"/>
      <c r="P231" s="71"/>
      <c r="Q231" s="71"/>
      <c r="R231" s="71"/>
      <c r="S231" s="71"/>
      <c r="T231" s="72"/>
      <c r="U231" s="34"/>
      <c r="V231" s="34"/>
      <c r="W231" s="34"/>
      <c r="X231" s="34"/>
      <c r="Y231" s="34"/>
      <c r="Z231" s="34"/>
      <c r="AA231" s="34"/>
      <c r="AB231" s="34"/>
      <c r="AC231" s="34"/>
      <c r="AD231" s="34"/>
      <c r="AE231" s="34"/>
      <c r="AT231" s="17" t="s">
        <v>135</v>
      </c>
      <c r="AU231" s="17" t="s">
        <v>88</v>
      </c>
    </row>
    <row r="232" spans="1:65" s="2" customFormat="1" ht="165.75">
      <c r="A232" s="34"/>
      <c r="B232" s="35"/>
      <c r="C232" s="36"/>
      <c r="D232" s="216" t="s">
        <v>137</v>
      </c>
      <c r="E232" s="36"/>
      <c r="F232" s="220" t="s">
        <v>281</v>
      </c>
      <c r="G232" s="36"/>
      <c r="H232" s="36"/>
      <c r="I232" s="115"/>
      <c r="J232" s="36"/>
      <c r="K232" s="36"/>
      <c r="L232" s="39"/>
      <c r="M232" s="218"/>
      <c r="N232" s="219"/>
      <c r="O232" s="71"/>
      <c r="P232" s="71"/>
      <c r="Q232" s="71"/>
      <c r="R232" s="71"/>
      <c r="S232" s="71"/>
      <c r="T232" s="72"/>
      <c r="U232" s="34"/>
      <c r="V232" s="34"/>
      <c r="W232" s="34"/>
      <c r="X232" s="34"/>
      <c r="Y232" s="34"/>
      <c r="Z232" s="34"/>
      <c r="AA232" s="34"/>
      <c r="AB232" s="34"/>
      <c r="AC232" s="34"/>
      <c r="AD232" s="34"/>
      <c r="AE232" s="34"/>
      <c r="AT232" s="17" t="s">
        <v>137</v>
      </c>
      <c r="AU232" s="17" t="s">
        <v>88</v>
      </c>
    </row>
    <row r="233" spans="1:65" s="13" customFormat="1" ht="11.25">
      <c r="B233" s="221"/>
      <c r="C233" s="222"/>
      <c r="D233" s="216" t="s">
        <v>141</v>
      </c>
      <c r="E233" s="223" t="s">
        <v>1</v>
      </c>
      <c r="F233" s="224" t="s">
        <v>282</v>
      </c>
      <c r="G233" s="222"/>
      <c r="H233" s="225">
        <v>3568.8</v>
      </c>
      <c r="I233" s="226"/>
      <c r="J233" s="222"/>
      <c r="K233" s="222"/>
      <c r="L233" s="227"/>
      <c r="M233" s="228"/>
      <c r="N233" s="229"/>
      <c r="O233" s="229"/>
      <c r="P233" s="229"/>
      <c r="Q233" s="229"/>
      <c r="R233" s="229"/>
      <c r="S233" s="229"/>
      <c r="T233" s="230"/>
      <c r="AT233" s="231" t="s">
        <v>141</v>
      </c>
      <c r="AU233" s="231" t="s">
        <v>88</v>
      </c>
      <c r="AV233" s="13" t="s">
        <v>88</v>
      </c>
      <c r="AW233" s="13" t="s">
        <v>34</v>
      </c>
      <c r="AX233" s="13" t="s">
        <v>86</v>
      </c>
      <c r="AY233" s="231" t="s">
        <v>126</v>
      </c>
    </row>
    <row r="234" spans="1:65" s="2" customFormat="1" ht="21.75" customHeight="1">
      <c r="A234" s="34"/>
      <c r="B234" s="35"/>
      <c r="C234" s="203" t="s">
        <v>283</v>
      </c>
      <c r="D234" s="203" t="s">
        <v>128</v>
      </c>
      <c r="E234" s="204" t="s">
        <v>284</v>
      </c>
      <c r="F234" s="205" t="s">
        <v>285</v>
      </c>
      <c r="G234" s="206" t="s">
        <v>271</v>
      </c>
      <c r="H234" s="207">
        <v>1630</v>
      </c>
      <c r="I234" s="208"/>
      <c r="J234" s="209">
        <f>ROUND(I234*H234,2)</f>
        <v>0</v>
      </c>
      <c r="K234" s="205" t="s">
        <v>132</v>
      </c>
      <c r="L234" s="39"/>
      <c r="M234" s="210" t="s">
        <v>1</v>
      </c>
      <c r="N234" s="211" t="s">
        <v>43</v>
      </c>
      <c r="O234" s="71"/>
      <c r="P234" s="212">
        <f>O234*H234</f>
        <v>0</v>
      </c>
      <c r="Q234" s="212">
        <v>0</v>
      </c>
      <c r="R234" s="212">
        <f>Q234*H234</f>
        <v>0</v>
      </c>
      <c r="S234" s="212">
        <v>0</v>
      </c>
      <c r="T234" s="213">
        <f>S234*H234</f>
        <v>0</v>
      </c>
      <c r="U234" s="34"/>
      <c r="V234" s="34"/>
      <c r="W234" s="34"/>
      <c r="X234" s="34"/>
      <c r="Y234" s="34"/>
      <c r="Z234" s="34"/>
      <c r="AA234" s="34"/>
      <c r="AB234" s="34"/>
      <c r="AC234" s="34"/>
      <c r="AD234" s="34"/>
      <c r="AE234" s="34"/>
      <c r="AR234" s="214" t="s">
        <v>133</v>
      </c>
      <c r="AT234" s="214" t="s">
        <v>128</v>
      </c>
      <c r="AU234" s="214" t="s">
        <v>88</v>
      </c>
      <c r="AY234" s="17" t="s">
        <v>126</v>
      </c>
      <c r="BE234" s="215">
        <f>IF(N234="základní",J234,0)</f>
        <v>0</v>
      </c>
      <c r="BF234" s="215">
        <f>IF(N234="snížená",J234,0)</f>
        <v>0</v>
      </c>
      <c r="BG234" s="215">
        <f>IF(N234="zákl. přenesená",J234,0)</f>
        <v>0</v>
      </c>
      <c r="BH234" s="215">
        <f>IF(N234="sníž. přenesená",J234,0)</f>
        <v>0</v>
      </c>
      <c r="BI234" s="215">
        <f>IF(N234="nulová",J234,0)</f>
        <v>0</v>
      </c>
      <c r="BJ234" s="17" t="s">
        <v>86</v>
      </c>
      <c r="BK234" s="215">
        <f>ROUND(I234*H234,2)</f>
        <v>0</v>
      </c>
      <c r="BL234" s="17" t="s">
        <v>133</v>
      </c>
      <c r="BM234" s="214" t="s">
        <v>286</v>
      </c>
    </row>
    <row r="235" spans="1:65" s="2" customFormat="1" ht="19.5">
      <c r="A235" s="34"/>
      <c r="B235" s="35"/>
      <c r="C235" s="36"/>
      <c r="D235" s="216" t="s">
        <v>135</v>
      </c>
      <c r="E235" s="36"/>
      <c r="F235" s="217" t="s">
        <v>287</v>
      </c>
      <c r="G235" s="36"/>
      <c r="H235" s="36"/>
      <c r="I235" s="115"/>
      <c r="J235" s="36"/>
      <c r="K235" s="36"/>
      <c r="L235" s="39"/>
      <c r="M235" s="218"/>
      <c r="N235" s="219"/>
      <c r="O235" s="71"/>
      <c r="P235" s="71"/>
      <c r="Q235" s="71"/>
      <c r="R235" s="71"/>
      <c r="S235" s="71"/>
      <c r="T235" s="72"/>
      <c r="U235" s="34"/>
      <c r="V235" s="34"/>
      <c r="W235" s="34"/>
      <c r="X235" s="34"/>
      <c r="Y235" s="34"/>
      <c r="Z235" s="34"/>
      <c r="AA235" s="34"/>
      <c r="AB235" s="34"/>
      <c r="AC235" s="34"/>
      <c r="AD235" s="34"/>
      <c r="AE235" s="34"/>
      <c r="AT235" s="17" t="s">
        <v>135</v>
      </c>
      <c r="AU235" s="17" t="s">
        <v>88</v>
      </c>
    </row>
    <row r="236" spans="1:65" s="2" customFormat="1" ht="48.75">
      <c r="A236" s="34"/>
      <c r="B236" s="35"/>
      <c r="C236" s="36"/>
      <c r="D236" s="216" t="s">
        <v>137</v>
      </c>
      <c r="E236" s="36"/>
      <c r="F236" s="220" t="s">
        <v>288</v>
      </c>
      <c r="G236" s="36"/>
      <c r="H236" s="36"/>
      <c r="I236" s="115"/>
      <c r="J236" s="36"/>
      <c r="K236" s="36"/>
      <c r="L236" s="39"/>
      <c r="M236" s="218"/>
      <c r="N236" s="219"/>
      <c r="O236" s="71"/>
      <c r="P236" s="71"/>
      <c r="Q236" s="71"/>
      <c r="R236" s="71"/>
      <c r="S236" s="71"/>
      <c r="T236" s="72"/>
      <c r="U236" s="34"/>
      <c r="V236" s="34"/>
      <c r="W236" s="34"/>
      <c r="X236" s="34"/>
      <c r="Y236" s="34"/>
      <c r="Z236" s="34"/>
      <c r="AA236" s="34"/>
      <c r="AB236" s="34"/>
      <c r="AC236" s="34"/>
      <c r="AD236" s="34"/>
      <c r="AE236" s="34"/>
      <c r="AT236" s="17" t="s">
        <v>137</v>
      </c>
      <c r="AU236" s="17" t="s">
        <v>88</v>
      </c>
    </row>
    <row r="237" spans="1:65" s="13" customFormat="1" ht="11.25">
      <c r="B237" s="221"/>
      <c r="C237" s="222"/>
      <c r="D237" s="216" t="s">
        <v>141</v>
      </c>
      <c r="E237" s="223" t="s">
        <v>1</v>
      </c>
      <c r="F237" s="224" t="s">
        <v>275</v>
      </c>
      <c r="G237" s="222"/>
      <c r="H237" s="225">
        <v>1630</v>
      </c>
      <c r="I237" s="226"/>
      <c r="J237" s="222"/>
      <c r="K237" s="222"/>
      <c r="L237" s="227"/>
      <c r="M237" s="228"/>
      <c r="N237" s="229"/>
      <c r="O237" s="229"/>
      <c r="P237" s="229"/>
      <c r="Q237" s="229"/>
      <c r="R237" s="229"/>
      <c r="S237" s="229"/>
      <c r="T237" s="230"/>
      <c r="AT237" s="231" t="s">
        <v>141</v>
      </c>
      <c r="AU237" s="231" t="s">
        <v>88</v>
      </c>
      <c r="AV237" s="13" t="s">
        <v>88</v>
      </c>
      <c r="AW237" s="13" t="s">
        <v>34</v>
      </c>
      <c r="AX237" s="13" t="s">
        <v>86</v>
      </c>
      <c r="AY237" s="231" t="s">
        <v>126</v>
      </c>
    </row>
    <row r="238" spans="1:65" s="2" customFormat="1" ht="21.75" customHeight="1">
      <c r="A238" s="34"/>
      <c r="B238" s="35"/>
      <c r="C238" s="203" t="s">
        <v>289</v>
      </c>
      <c r="D238" s="203" t="s">
        <v>128</v>
      </c>
      <c r="E238" s="204" t="s">
        <v>290</v>
      </c>
      <c r="F238" s="205" t="s">
        <v>291</v>
      </c>
      <c r="G238" s="206" t="s">
        <v>271</v>
      </c>
      <c r="H238" s="207">
        <v>1630</v>
      </c>
      <c r="I238" s="208"/>
      <c r="J238" s="209">
        <f>ROUND(I238*H238,2)</f>
        <v>0</v>
      </c>
      <c r="K238" s="205" t="s">
        <v>132</v>
      </c>
      <c r="L238" s="39"/>
      <c r="M238" s="210" t="s">
        <v>1</v>
      </c>
      <c r="N238" s="211" t="s">
        <v>43</v>
      </c>
      <c r="O238" s="71"/>
      <c r="P238" s="212">
        <f>O238*H238</f>
        <v>0</v>
      </c>
      <c r="Q238" s="212">
        <v>0</v>
      </c>
      <c r="R238" s="212">
        <f>Q238*H238</f>
        <v>0</v>
      </c>
      <c r="S238" s="212">
        <v>0</v>
      </c>
      <c r="T238" s="213">
        <f>S238*H238</f>
        <v>0</v>
      </c>
      <c r="U238" s="34"/>
      <c r="V238" s="34"/>
      <c r="W238" s="34"/>
      <c r="X238" s="34"/>
      <c r="Y238" s="34"/>
      <c r="Z238" s="34"/>
      <c r="AA238" s="34"/>
      <c r="AB238" s="34"/>
      <c r="AC238" s="34"/>
      <c r="AD238" s="34"/>
      <c r="AE238" s="34"/>
      <c r="AR238" s="214" t="s">
        <v>133</v>
      </c>
      <c r="AT238" s="214" t="s">
        <v>128</v>
      </c>
      <c r="AU238" s="214" t="s">
        <v>88</v>
      </c>
      <c r="AY238" s="17" t="s">
        <v>126</v>
      </c>
      <c r="BE238" s="215">
        <f>IF(N238="základní",J238,0)</f>
        <v>0</v>
      </c>
      <c r="BF238" s="215">
        <f>IF(N238="snížená",J238,0)</f>
        <v>0</v>
      </c>
      <c r="BG238" s="215">
        <f>IF(N238="zákl. přenesená",J238,0)</f>
        <v>0</v>
      </c>
      <c r="BH238" s="215">
        <f>IF(N238="sníž. přenesená",J238,0)</f>
        <v>0</v>
      </c>
      <c r="BI238" s="215">
        <f>IF(N238="nulová",J238,0)</f>
        <v>0</v>
      </c>
      <c r="BJ238" s="17" t="s">
        <v>86</v>
      </c>
      <c r="BK238" s="215">
        <f>ROUND(I238*H238,2)</f>
        <v>0</v>
      </c>
      <c r="BL238" s="17" t="s">
        <v>133</v>
      </c>
      <c r="BM238" s="214" t="s">
        <v>292</v>
      </c>
    </row>
    <row r="239" spans="1:65" s="2" customFormat="1" ht="19.5">
      <c r="A239" s="34"/>
      <c r="B239" s="35"/>
      <c r="C239" s="36"/>
      <c r="D239" s="216" t="s">
        <v>135</v>
      </c>
      <c r="E239" s="36"/>
      <c r="F239" s="217" t="s">
        <v>293</v>
      </c>
      <c r="G239" s="36"/>
      <c r="H239" s="36"/>
      <c r="I239" s="115"/>
      <c r="J239" s="36"/>
      <c r="K239" s="36"/>
      <c r="L239" s="39"/>
      <c r="M239" s="218"/>
      <c r="N239" s="219"/>
      <c r="O239" s="71"/>
      <c r="P239" s="71"/>
      <c r="Q239" s="71"/>
      <c r="R239" s="71"/>
      <c r="S239" s="71"/>
      <c r="T239" s="72"/>
      <c r="U239" s="34"/>
      <c r="V239" s="34"/>
      <c r="W239" s="34"/>
      <c r="X239" s="34"/>
      <c r="Y239" s="34"/>
      <c r="Z239" s="34"/>
      <c r="AA239" s="34"/>
      <c r="AB239" s="34"/>
      <c r="AC239" s="34"/>
      <c r="AD239" s="34"/>
      <c r="AE239" s="34"/>
      <c r="AT239" s="17" t="s">
        <v>135</v>
      </c>
      <c r="AU239" s="17" t="s">
        <v>88</v>
      </c>
    </row>
    <row r="240" spans="1:65" s="2" customFormat="1" ht="117">
      <c r="A240" s="34"/>
      <c r="B240" s="35"/>
      <c r="C240" s="36"/>
      <c r="D240" s="216" t="s">
        <v>137</v>
      </c>
      <c r="E240" s="36"/>
      <c r="F240" s="220" t="s">
        <v>294</v>
      </c>
      <c r="G240" s="36"/>
      <c r="H240" s="36"/>
      <c r="I240" s="115"/>
      <c r="J240" s="36"/>
      <c r="K240" s="36"/>
      <c r="L240" s="39"/>
      <c r="M240" s="218"/>
      <c r="N240" s="219"/>
      <c r="O240" s="71"/>
      <c r="P240" s="71"/>
      <c r="Q240" s="71"/>
      <c r="R240" s="71"/>
      <c r="S240" s="71"/>
      <c r="T240" s="72"/>
      <c r="U240" s="34"/>
      <c r="V240" s="34"/>
      <c r="W240" s="34"/>
      <c r="X240" s="34"/>
      <c r="Y240" s="34"/>
      <c r="Z240" s="34"/>
      <c r="AA240" s="34"/>
      <c r="AB240" s="34"/>
      <c r="AC240" s="34"/>
      <c r="AD240" s="34"/>
      <c r="AE240" s="34"/>
      <c r="AT240" s="17" t="s">
        <v>137</v>
      </c>
      <c r="AU240" s="17" t="s">
        <v>88</v>
      </c>
    </row>
    <row r="241" spans="1:65" s="13" customFormat="1" ht="11.25">
      <c r="B241" s="221"/>
      <c r="C241" s="222"/>
      <c r="D241" s="216" t="s">
        <v>141</v>
      </c>
      <c r="E241" s="223" t="s">
        <v>1</v>
      </c>
      <c r="F241" s="224" t="s">
        <v>275</v>
      </c>
      <c r="G241" s="222"/>
      <c r="H241" s="225">
        <v>1630</v>
      </c>
      <c r="I241" s="226"/>
      <c r="J241" s="222"/>
      <c r="K241" s="222"/>
      <c r="L241" s="227"/>
      <c r="M241" s="228"/>
      <c r="N241" s="229"/>
      <c r="O241" s="229"/>
      <c r="P241" s="229"/>
      <c r="Q241" s="229"/>
      <c r="R241" s="229"/>
      <c r="S241" s="229"/>
      <c r="T241" s="230"/>
      <c r="AT241" s="231" t="s">
        <v>141</v>
      </c>
      <c r="AU241" s="231" t="s">
        <v>88</v>
      </c>
      <c r="AV241" s="13" t="s">
        <v>88</v>
      </c>
      <c r="AW241" s="13" t="s">
        <v>34</v>
      </c>
      <c r="AX241" s="13" t="s">
        <v>86</v>
      </c>
      <c r="AY241" s="231" t="s">
        <v>126</v>
      </c>
    </row>
    <row r="242" spans="1:65" s="2" customFormat="1" ht="16.5" customHeight="1">
      <c r="A242" s="34"/>
      <c r="B242" s="35"/>
      <c r="C242" s="253" t="s">
        <v>295</v>
      </c>
      <c r="D242" s="253" t="s">
        <v>263</v>
      </c>
      <c r="E242" s="254" t="s">
        <v>296</v>
      </c>
      <c r="F242" s="255" t="s">
        <v>297</v>
      </c>
      <c r="G242" s="256" t="s">
        <v>298</v>
      </c>
      <c r="H242" s="257">
        <v>8.9649999999999999</v>
      </c>
      <c r="I242" s="258"/>
      <c r="J242" s="259">
        <f>ROUND(I242*H242,2)</f>
        <v>0</v>
      </c>
      <c r="K242" s="255" t="s">
        <v>1</v>
      </c>
      <c r="L242" s="260"/>
      <c r="M242" s="261" t="s">
        <v>1</v>
      </c>
      <c r="N242" s="262" t="s">
        <v>43</v>
      </c>
      <c r="O242" s="71"/>
      <c r="P242" s="212">
        <f>O242*H242</f>
        <v>0</v>
      </c>
      <c r="Q242" s="212">
        <v>1E-3</v>
      </c>
      <c r="R242" s="212">
        <f>Q242*H242</f>
        <v>8.9650000000000007E-3</v>
      </c>
      <c r="S242" s="212">
        <v>0</v>
      </c>
      <c r="T242" s="213">
        <f>S242*H242</f>
        <v>0</v>
      </c>
      <c r="U242" s="34"/>
      <c r="V242" s="34"/>
      <c r="W242" s="34"/>
      <c r="X242" s="34"/>
      <c r="Y242" s="34"/>
      <c r="Z242" s="34"/>
      <c r="AA242" s="34"/>
      <c r="AB242" s="34"/>
      <c r="AC242" s="34"/>
      <c r="AD242" s="34"/>
      <c r="AE242" s="34"/>
      <c r="AR242" s="214" t="s">
        <v>184</v>
      </c>
      <c r="AT242" s="214" t="s">
        <v>263</v>
      </c>
      <c r="AU242" s="214" t="s">
        <v>88</v>
      </c>
      <c r="AY242" s="17" t="s">
        <v>126</v>
      </c>
      <c r="BE242" s="215">
        <f>IF(N242="základní",J242,0)</f>
        <v>0</v>
      </c>
      <c r="BF242" s="215">
        <f>IF(N242="snížená",J242,0)</f>
        <v>0</v>
      </c>
      <c r="BG242" s="215">
        <f>IF(N242="zákl. přenesená",J242,0)</f>
        <v>0</v>
      </c>
      <c r="BH242" s="215">
        <f>IF(N242="sníž. přenesená",J242,0)</f>
        <v>0</v>
      </c>
      <c r="BI242" s="215">
        <f>IF(N242="nulová",J242,0)</f>
        <v>0</v>
      </c>
      <c r="BJ242" s="17" t="s">
        <v>86</v>
      </c>
      <c r="BK242" s="215">
        <f>ROUND(I242*H242,2)</f>
        <v>0</v>
      </c>
      <c r="BL242" s="17" t="s">
        <v>133</v>
      </c>
      <c r="BM242" s="214" t="s">
        <v>299</v>
      </c>
    </row>
    <row r="243" spans="1:65" s="2" customFormat="1" ht="146.25">
      <c r="A243" s="34"/>
      <c r="B243" s="35"/>
      <c r="C243" s="36"/>
      <c r="D243" s="216" t="s">
        <v>135</v>
      </c>
      <c r="E243" s="36"/>
      <c r="F243" s="217" t="s">
        <v>300</v>
      </c>
      <c r="G243" s="36"/>
      <c r="H243" s="36"/>
      <c r="I243" s="115"/>
      <c r="J243" s="36"/>
      <c r="K243" s="36"/>
      <c r="L243" s="39"/>
      <c r="M243" s="218"/>
      <c r="N243" s="219"/>
      <c r="O243" s="71"/>
      <c r="P243" s="71"/>
      <c r="Q243" s="71"/>
      <c r="R243" s="71"/>
      <c r="S243" s="71"/>
      <c r="T243" s="72"/>
      <c r="U243" s="34"/>
      <c r="V243" s="34"/>
      <c r="W243" s="34"/>
      <c r="X243" s="34"/>
      <c r="Y243" s="34"/>
      <c r="Z243" s="34"/>
      <c r="AA243" s="34"/>
      <c r="AB243" s="34"/>
      <c r="AC243" s="34"/>
      <c r="AD243" s="34"/>
      <c r="AE243" s="34"/>
      <c r="AT243" s="17" t="s">
        <v>135</v>
      </c>
      <c r="AU243" s="17" t="s">
        <v>88</v>
      </c>
    </row>
    <row r="244" spans="1:65" s="13" customFormat="1" ht="11.25">
      <c r="B244" s="221"/>
      <c r="C244" s="222"/>
      <c r="D244" s="216" t="s">
        <v>141</v>
      </c>
      <c r="E244" s="223" t="s">
        <v>1</v>
      </c>
      <c r="F244" s="224" t="s">
        <v>301</v>
      </c>
      <c r="G244" s="222"/>
      <c r="H244" s="225">
        <v>8.15</v>
      </c>
      <c r="I244" s="226"/>
      <c r="J244" s="222"/>
      <c r="K244" s="222"/>
      <c r="L244" s="227"/>
      <c r="M244" s="228"/>
      <c r="N244" s="229"/>
      <c r="O244" s="229"/>
      <c r="P244" s="229"/>
      <c r="Q244" s="229"/>
      <c r="R244" s="229"/>
      <c r="S244" s="229"/>
      <c r="T244" s="230"/>
      <c r="AT244" s="231" t="s">
        <v>141</v>
      </c>
      <c r="AU244" s="231" t="s">
        <v>88</v>
      </c>
      <c r="AV244" s="13" t="s">
        <v>88</v>
      </c>
      <c r="AW244" s="13" t="s">
        <v>34</v>
      </c>
      <c r="AX244" s="13" t="s">
        <v>86</v>
      </c>
      <c r="AY244" s="231" t="s">
        <v>126</v>
      </c>
    </row>
    <row r="245" spans="1:65" s="13" customFormat="1" ht="11.25">
      <c r="B245" s="221"/>
      <c r="C245" s="222"/>
      <c r="D245" s="216" t="s">
        <v>141</v>
      </c>
      <c r="E245" s="222"/>
      <c r="F245" s="224" t="s">
        <v>302</v>
      </c>
      <c r="G245" s="222"/>
      <c r="H245" s="225">
        <v>8.9649999999999999</v>
      </c>
      <c r="I245" s="226"/>
      <c r="J245" s="222"/>
      <c r="K245" s="222"/>
      <c r="L245" s="227"/>
      <c r="M245" s="228"/>
      <c r="N245" s="229"/>
      <c r="O245" s="229"/>
      <c r="P245" s="229"/>
      <c r="Q245" s="229"/>
      <c r="R245" s="229"/>
      <c r="S245" s="229"/>
      <c r="T245" s="230"/>
      <c r="AT245" s="231" t="s">
        <v>141</v>
      </c>
      <c r="AU245" s="231" t="s">
        <v>88</v>
      </c>
      <c r="AV245" s="13" t="s">
        <v>88</v>
      </c>
      <c r="AW245" s="13" t="s">
        <v>4</v>
      </c>
      <c r="AX245" s="13" t="s">
        <v>86</v>
      </c>
      <c r="AY245" s="231" t="s">
        <v>126</v>
      </c>
    </row>
    <row r="246" spans="1:65" s="2" customFormat="1" ht="21.75" customHeight="1">
      <c r="A246" s="34"/>
      <c r="B246" s="35"/>
      <c r="C246" s="203" t="s">
        <v>303</v>
      </c>
      <c r="D246" s="203" t="s">
        <v>128</v>
      </c>
      <c r="E246" s="204" t="s">
        <v>304</v>
      </c>
      <c r="F246" s="205" t="s">
        <v>305</v>
      </c>
      <c r="G246" s="206" t="s">
        <v>131</v>
      </c>
      <c r="H246" s="207">
        <v>2</v>
      </c>
      <c r="I246" s="208"/>
      <c r="J246" s="209">
        <f>ROUND(I246*H246,2)</f>
        <v>0</v>
      </c>
      <c r="K246" s="205" t="s">
        <v>132</v>
      </c>
      <c r="L246" s="39"/>
      <c r="M246" s="210" t="s">
        <v>1</v>
      </c>
      <c r="N246" s="211" t="s">
        <v>43</v>
      </c>
      <c r="O246" s="71"/>
      <c r="P246" s="212">
        <f>O246*H246</f>
        <v>0</v>
      </c>
      <c r="Q246" s="212">
        <v>0</v>
      </c>
      <c r="R246" s="212">
        <f>Q246*H246</f>
        <v>0</v>
      </c>
      <c r="S246" s="212">
        <v>0</v>
      </c>
      <c r="T246" s="213">
        <f>S246*H246</f>
        <v>0</v>
      </c>
      <c r="U246" s="34"/>
      <c r="V246" s="34"/>
      <c r="W246" s="34"/>
      <c r="X246" s="34"/>
      <c r="Y246" s="34"/>
      <c r="Z246" s="34"/>
      <c r="AA246" s="34"/>
      <c r="AB246" s="34"/>
      <c r="AC246" s="34"/>
      <c r="AD246" s="34"/>
      <c r="AE246" s="34"/>
      <c r="AR246" s="214" t="s">
        <v>133</v>
      </c>
      <c r="AT246" s="214" t="s">
        <v>128</v>
      </c>
      <c r="AU246" s="214" t="s">
        <v>88</v>
      </c>
      <c r="AY246" s="17" t="s">
        <v>126</v>
      </c>
      <c r="BE246" s="215">
        <f>IF(N246="základní",J246,0)</f>
        <v>0</v>
      </c>
      <c r="BF246" s="215">
        <f>IF(N246="snížená",J246,0)</f>
        <v>0</v>
      </c>
      <c r="BG246" s="215">
        <f>IF(N246="zákl. přenesená",J246,0)</f>
        <v>0</v>
      </c>
      <c r="BH246" s="215">
        <f>IF(N246="sníž. přenesená",J246,0)</f>
        <v>0</v>
      </c>
      <c r="BI246" s="215">
        <f>IF(N246="nulová",J246,0)</f>
        <v>0</v>
      </c>
      <c r="BJ246" s="17" t="s">
        <v>86</v>
      </c>
      <c r="BK246" s="215">
        <f>ROUND(I246*H246,2)</f>
        <v>0</v>
      </c>
      <c r="BL246" s="17" t="s">
        <v>133</v>
      </c>
      <c r="BM246" s="214" t="s">
        <v>306</v>
      </c>
    </row>
    <row r="247" spans="1:65" s="2" customFormat="1" ht="19.5">
      <c r="A247" s="34"/>
      <c r="B247" s="35"/>
      <c r="C247" s="36"/>
      <c r="D247" s="216" t="s">
        <v>135</v>
      </c>
      <c r="E247" s="36"/>
      <c r="F247" s="217" t="s">
        <v>307</v>
      </c>
      <c r="G247" s="36"/>
      <c r="H247" s="36"/>
      <c r="I247" s="115"/>
      <c r="J247" s="36"/>
      <c r="K247" s="36"/>
      <c r="L247" s="39"/>
      <c r="M247" s="218"/>
      <c r="N247" s="219"/>
      <c r="O247" s="71"/>
      <c r="P247" s="71"/>
      <c r="Q247" s="71"/>
      <c r="R247" s="71"/>
      <c r="S247" s="71"/>
      <c r="T247" s="72"/>
      <c r="U247" s="34"/>
      <c r="V247" s="34"/>
      <c r="W247" s="34"/>
      <c r="X247" s="34"/>
      <c r="Y247" s="34"/>
      <c r="Z247" s="34"/>
      <c r="AA247" s="34"/>
      <c r="AB247" s="34"/>
      <c r="AC247" s="34"/>
      <c r="AD247" s="34"/>
      <c r="AE247" s="34"/>
      <c r="AT247" s="17" t="s">
        <v>135</v>
      </c>
      <c r="AU247" s="17" t="s">
        <v>88</v>
      </c>
    </row>
    <row r="248" spans="1:65" s="2" customFormat="1" ht="58.5">
      <c r="A248" s="34"/>
      <c r="B248" s="35"/>
      <c r="C248" s="36"/>
      <c r="D248" s="216" t="s">
        <v>137</v>
      </c>
      <c r="E248" s="36"/>
      <c r="F248" s="220" t="s">
        <v>308</v>
      </c>
      <c r="G248" s="36"/>
      <c r="H248" s="36"/>
      <c r="I248" s="115"/>
      <c r="J248" s="36"/>
      <c r="K248" s="36"/>
      <c r="L248" s="39"/>
      <c r="M248" s="218"/>
      <c r="N248" s="219"/>
      <c r="O248" s="71"/>
      <c r="P248" s="71"/>
      <c r="Q248" s="71"/>
      <c r="R248" s="71"/>
      <c r="S248" s="71"/>
      <c r="T248" s="72"/>
      <c r="U248" s="34"/>
      <c r="V248" s="34"/>
      <c r="W248" s="34"/>
      <c r="X248" s="34"/>
      <c r="Y248" s="34"/>
      <c r="Z248" s="34"/>
      <c r="AA248" s="34"/>
      <c r="AB248" s="34"/>
      <c r="AC248" s="34"/>
      <c r="AD248" s="34"/>
      <c r="AE248" s="34"/>
      <c r="AT248" s="17" t="s">
        <v>137</v>
      </c>
      <c r="AU248" s="17" t="s">
        <v>88</v>
      </c>
    </row>
    <row r="249" spans="1:65" s="13" customFormat="1" ht="11.25">
      <c r="B249" s="221"/>
      <c r="C249" s="222"/>
      <c r="D249" s="216" t="s">
        <v>141</v>
      </c>
      <c r="E249" s="223" t="s">
        <v>1</v>
      </c>
      <c r="F249" s="224" t="s">
        <v>88</v>
      </c>
      <c r="G249" s="222"/>
      <c r="H249" s="225">
        <v>2</v>
      </c>
      <c r="I249" s="226"/>
      <c r="J249" s="222"/>
      <c r="K249" s="222"/>
      <c r="L249" s="227"/>
      <c r="M249" s="228"/>
      <c r="N249" s="229"/>
      <c r="O249" s="229"/>
      <c r="P249" s="229"/>
      <c r="Q249" s="229"/>
      <c r="R249" s="229"/>
      <c r="S249" s="229"/>
      <c r="T249" s="230"/>
      <c r="AT249" s="231" t="s">
        <v>141</v>
      </c>
      <c r="AU249" s="231" t="s">
        <v>88</v>
      </c>
      <c r="AV249" s="13" t="s">
        <v>88</v>
      </c>
      <c r="AW249" s="13" t="s">
        <v>34</v>
      </c>
      <c r="AX249" s="13" t="s">
        <v>86</v>
      </c>
      <c r="AY249" s="231" t="s">
        <v>126</v>
      </c>
    </row>
    <row r="250" spans="1:65" s="2" customFormat="1" ht="21.75" customHeight="1">
      <c r="A250" s="34"/>
      <c r="B250" s="35"/>
      <c r="C250" s="203" t="s">
        <v>309</v>
      </c>
      <c r="D250" s="203" t="s">
        <v>128</v>
      </c>
      <c r="E250" s="204" t="s">
        <v>310</v>
      </c>
      <c r="F250" s="205" t="s">
        <v>311</v>
      </c>
      <c r="G250" s="206" t="s">
        <v>271</v>
      </c>
      <c r="H250" s="207">
        <v>1630</v>
      </c>
      <c r="I250" s="208"/>
      <c r="J250" s="209">
        <f>ROUND(I250*H250,2)</f>
        <v>0</v>
      </c>
      <c r="K250" s="205" t="s">
        <v>132</v>
      </c>
      <c r="L250" s="39"/>
      <c r="M250" s="210" t="s">
        <v>1</v>
      </c>
      <c r="N250" s="211" t="s">
        <v>43</v>
      </c>
      <c r="O250" s="71"/>
      <c r="P250" s="212">
        <f>O250*H250</f>
        <v>0</v>
      </c>
      <c r="Q250" s="212">
        <v>0</v>
      </c>
      <c r="R250" s="212">
        <f>Q250*H250</f>
        <v>0</v>
      </c>
      <c r="S250" s="212">
        <v>0</v>
      </c>
      <c r="T250" s="213">
        <f>S250*H250</f>
        <v>0</v>
      </c>
      <c r="U250" s="34"/>
      <c r="V250" s="34"/>
      <c r="W250" s="34"/>
      <c r="X250" s="34"/>
      <c r="Y250" s="34"/>
      <c r="Z250" s="34"/>
      <c r="AA250" s="34"/>
      <c r="AB250" s="34"/>
      <c r="AC250" s="34"/>
      <c r="AD250" s="34"/>
      <c r="AE250" s="34"/>
      <c r="AR250" s="214" t="s">
        <v>133</v>
      </c>
      <c r="AT250" s="214" t="s">
        <v>128</v>
      </c>
      <c r="AU250" s="214" t="s">
        <v>88</v>
      </c>
      <c r="AY250" s="17" t="s">
        <v>126</v>
      </c>
      <c r="BE250" s="215">
        <f>IF(N250="základní",J250,0)</f>
        <v>0</v>
      </c>
      <c r="BF250" s="215">
        <f>IF(N250="snížená",J250,0)</f>
        <v>0</v>
      </c>
      <c r="BG250" s="215">
        <f>IF(N250="zákl. přenesená",J250,0)</f>
        <v>0</v>
      </c>
      <c r="BH250" s="215">
        <f>IF(N250="sníž. přenesená",J250,0)</f>
        <v>0</v>
      </c>
      <c r="BI250" s="215">
        <f>IF(N250="nulová",J250,0)</f>
        <v>0</v>
      </c>
      <c r="BJ250" s="17" t="s">
        <v>86</v>
      </c>
      <c r="BK250" s="215">
        <f>ROUND(I250*H250,2)</f>
        <v>0</v>
      </c>
      <c r="BL250" s="17" t="s">
        <v>133</v>
      </c>
      <c r="BM250" s="214" t="s">
        <v>312</v>
      </c>
    </row>
    <row r="251" spans="1:65" s="2" customFormat="1" ht="19.5">
      <c r="A251" s="34"/>
      <c r="B251" s="35"/>
      <c r="C251" s="36"/>
      <c r="D251" s="216" t="s">
        <v>135</v>
      </c>
      <c r="E251" s="36"/>
      <c r="F251" s="217" t="s">
        <v>313</v>
      </c>
      <c r="G251" s="36"/>
      <c r="H251" s="36"/>
      <c r="I251" s="115"/>
      <c r="J251" s="36"/>
      <c r="K251" s="36"/>
      <c r="L251" s="39"/>
      <c r="M251" s="218"/>
      <c r="N251" s="219"/>
      <c r="O251" s="71"/>
      <c r="P251" s="71"/>
      <c r="Q251" s="71"/>
      <c r="R251" s="71"/>
      <c r="S251" s="71"/>
      <c r="T251" s="72"/>
      <c r="U251" s="34"/>
      <c r="V251" s="34"/>
      <c r="W251" s="34"/>
      <c r="X251" s="34"/>
      <c r="Y251" s="34"/>
      <c r="Z251" s="34"/>
      <c r="AA251" s="34"/>
      <c r="AB251" s="34"/>
      <c r="AC251" s="34"/>
      <c r="AD251" s="34"/>
      <c r="AE251" s="34"/>
      <c r="AT251" s="17" t="s">
        <v>135</v>
      </c>
      <c r="AU251" s="17" t="s">
        <v>88</v>
      </c>
    </row>
    <row r="252" spans="1:65" s="2" customFormat="1" ht="126.75">
      <c r="A252" s="34"/>
      <c r="B252" s="35"/>
      <c r="C252" s="36"/>
      <c r="D252" s="216" t="s">
        <v>137</v>
      </c>
      <c r="E252" s="36"/>
      <c r="F252" s="220" t="s">
        <v>314</v>
      </c>
      <c r="G252" s="36"/>
      <c r="H252" s="36"/>
      <c r="I252" s="115"/>
      <c r="J252" s="36"/>
      <c r="K252" s="36"/>
      <c r="L252" s="39"/>
      <c r="M252" s="218"/>
      <c r="N252" s="219"/>
      <c r="O252" s="71"/>
      <c r="P252" s="71"/>
      <c r="Q252" s="71"/>
      <c r="R252" s="71"/>
      <c r="S252" s="71"/>
      <c r="T252" s="72"/>
      <c r="U252" s="34"/>
      <c r="V252" s="34"/>
      <c r="W252" s="34"/>
      <c r="X252" s="34"/>
      <c r="Y252" s="34"/>
      <c r="Z252" s="34"/>
      <c r="AA252" s="34"/>
      <c r="AB252" s="34"/>
      <c r="AC252" s="34"/>
      <c r="AD252" s="34"/>
      <c r="AE252" s="34"/>
      <c r="AT252" s="17" t="s">
        <v>137</v>
      </c>
      <c r="AU252" s="17" t="s">
        <v>88</v>
      </c>
    </row>
    <row r="253" spans="1:65" s="13" customFormat="1" ht="11.25">
      <c r="B253" s="221"/>
      <c r="C253" s="222"/>
      <c r="D253" s="216" t="s">
        <v>141</v>
      </c>
      <c r="E253" s="223" t="s">
        <v>1</v>
      </c>
      <c r="F253" s="224" t="s">
        <v>275</v>
      </c>
      <c r="G253" s="222"/>
      <c r="H253" s="225">
        <v>1630</v>
      </c>
      <c r="I253" s="226"/>
      <c r="J253" s="222"/>
      <c r="K253" s="222"/>
      <c r="L253" s="227"/>
      <c r="M253" s="228"/>
      <c r="N253" s="229"/>
      <c r="O253" s="229"/>
      <c r="P253" s="229"/>
      <c r="Q253" s="229"/>
      <c r="R253" s="229"/>
      <c r="S253" s="229"/>
      <c r="T253" s="230"/>
      <c r="AT253" s="231" t="s">
        <v>141</v>
      </c>
      <c r="AU253" s="231" t="s">
        <v>88</v>
      </c>
      <c r="AV253" s="13" t="s">
        <v>88</v>
      </c>
      <c r="AW253" s="13" t="s">
        <v>34</v>
      </c>
      <c r="AX253" s="13" t="s">
        <v>86</v>
      </c>
      <c r="AY253" s="231" t="s">
        <v>126</v>
      </c>
    </row>
    <row r="254" spans="1:65" s="2" customFormat="1" ht="21.75" customHeight="1">
      <c r="A254" s="34"/>
      <c r="B254" s="35"/>
      <c r="C254" s="203" t="s">
        <v>315</v>
      </c>
      <c r="D254" s="203" t="s">
        <v>128</v>
      </c>
      <c r="E254" s="204" t="s">
        <v>316</v>
      </c>
      <c r="F254" s="205" t="s">
        <v>317</v>
      </c>
      <c r="G254" s="206" t="s">
        <v>131</v>
      </c>
      <c r="H254" s="207">
        <v>2</v>
      </c>
      <c r="I254" s="208"/>
      <c r="J254" s="209">
        <f>ROUND(I254*H254,2)</f>
        <v>0</v>
      </c>
      <c r="K254" s="205" t="s">
        <v>132</v>
      </c>
      <c r="L254" s="39"/>
      <c r="M254" s="210" t="s">
        <v>1</v>
      </c>
      <c r="N254" s="211" t="s">
        <v>43</v>
      </c>
      <c r="O254" s="71"/>
      <c r="P254" s="212">
        <f>O254*H254</f>
        <v>0</v>
      </c>
      <c r="Q254" s="212">
        <v>0</v>
      </c>
      <c r="R254" s="212">
        <f>Q254*H254</f>
        <v>0</v>
      </c>
      <c r="S254" s="212">
        <v>0</v>
      </c>
      <c r="T254" s="213">
        <f>S254*H254</f>
        <v>0</v>
      </c>
      <c r="U254" s="34"/>
      <c r="V254" s="34"/>
      <c r="W254" s="34"/>
      <c r="X254" s="34"/>
      <c r="Y254" s="34"/>
      <c r="Z254" s="34"/>
      <c r="AA254" s="34"/>
      <c r="AB254" s="34"/>
      <c r="AC254" s="34"/>
      <c r="AD254" s="34"/>
      <c r="AE254" s="34"/>
      <c r="AR254" s="214" t="s">
        <v>133</v>
      </c>
      <c r="AT254" s="214" t="s">
        <v>128</v>
      </c>
      <c r="AU254" s="214" t="s">
        <v>88</v>
      </c>
      <c r="AY254" s="17" t="s">
        <v>126</v>
      </c>
      <c r="BE254" s="215">
        <f>IF(N254="základní",J254,0)</f>
        <v>0</v>
      </c>
      <c r="BF254" s="215">
        <f>IF(N254="snížená",J254,0)</f>
        <v>0</v>
      </c>
      <c r="BG254" s="215">
        <f>IF(N254="zákl. přenesená",J254,0)</f>
        <v>0</v>
      </c>
      <c r="BH254" s="215">
        <f>IF(N254="sníž. přenesená",J254,0)</f>
        <v>0</v>
      </c>
      <c r="BI254" s="215">
        <f>IF(N254="nulová",J254,0)</f>
        <v>0</v>
      </c>
      <c r="BJ254" s="17" t="s">
        <v>86</v>
      </c>
      <c r="BK254" s="215">
        <f>ROUND(I254*H254,2)</f>
        <v>0</v>
      </c>
      <c r="BL254" s="17" t="s">
        <v>133</v>
      </c>
      <c r="BM254" s="214" t="s">
        <v>318</v>
      </c>
    </row>
    <row r="255" spans="1:65" s="2" customFormat="1" ht="29.25">
      <c r="A255" s="34"/>
      <c r="B255" s="35"/>
      <c r="C255" s="36"/>
      <c r="D255" s="216" t="s">
        <v>135</v>
      </c>
      <c r="E255" s="36"/>
      <c r="F255" s="217" t="s">
        <v>319</v>
      </c>
      <c r="G255" s="36"/>
      <c r="H255" s="36"/>
      <c r="I255" s="115"/>
      <c r="J255" s="36"/>
      <c r="K255" s="36"/>
      <c r="L255" s="39"/>
      <c r="M255" s="218"/>
      <c r="N255" s="219"/>
      <c r="O255" s="71"/>
      <c r="P255" s="71"/>
      <c r="Q255" s="71"/>
      <c r="R255" s="71"/>
      <c r="S255" s="71"/>
      <c r="T255" s="72"/>
      <c r="U255" s="34"/>
      <c r="V255" s="34"/>
      <c r="W255" s="34"/>
      <c r="X255" s="34"/>
      <c r="Y255" s="34"/>
      <c r="Z255" s="34"/>
      <c r="AA255" s="34"/>
      <c r="AB255" s="34"/>
      <c r="AC255" s="34"/>
      <c r="AD255" s="34"/>
      <c r="AE255" s="34"/>
      <c r="AT255" s="17" t="s">
        <v>135</v>
      </c>
      <c r="AU255" s="17" t="s">
        <v>88</v>
      </c>
    </row>
    <row r="256" spans="1:65" s="2" customFormat="1" ht="68.25">
      <c r="A256" s="34"/>
      <c r="B256" s="35"/>
      <c r="C256" s="36"/>
      <c r="D256" s="216" t="s">
        <v>137</v>
      </c>
      <c r="E256" s="36"/>
      <c r="F256" s="220" t="s">
        <v>320</v>
      </c>
      <c r="G256" s="36"/>
      <c r="H256" s="36"/>
      <c r="I256" s="115"/>
      <c r="J256" s="36"/>
      <c r="K256" s="36"/>
      <c r="L256" s="39"/>
      <c r="M256" s="218"/>
      <c r="N256" s="219"/>
      <c r="O256" s="71"/>
      <c r="P256" s="71"/>
      <c r="Q256" s="71"/>
      <c r="R256" s="71"/>
      <c r="S256" s="71"/>
      <c r="T256" s="72"/>
      <c r="U256" s="34"/>
      <c r="V256" s="34"/>
      <c r="W256" s="34"/>
      <c r="X256" s="34"/>
      <c r="Y256" s="34"/>
      <c r="Z256" s="34"/>
      <c r="AA256" s="34"/>
      <c r="AB256" s="34"/>
      <c r="AC256" s="34"/>
      <c r="AD256" s="34"/>
      <c r="AE256" s="34"/>
      <c r="AT256" s="17" t="s">
        <v>137</v>
      </c>
      <c r="AU256" s="17" t="s">
        <v>88</v>
      </c>
    </row>
    <row r="257" spans="1:65" s="13" customFormat="1" ht="11.25">
      <c r="B257" s="221"/>
      <c r="C257" s="222"/>
      <c r="D257" s="216" t="s">
        <v>141</v>
      </c>
      <c r="E257" s="223" t="s">
        <v>1</v>
      </c>
      <c r="F257" s="224" t="s">
        <v>88</v>
      </c>
      <c r="G257" s="222"/>
      <c r="H257" s="225">
        <v>2</v>
      </c>
      <c r="I257" s="226"/>
      <c r="J257" s="222"/>
      <c r="K257" s="222"/>
      <c r="L257" s="227"/>
      <c r="M257" s="228"/>
      <c r="N257" s="229"/>
      <c r="O257" s="229"/>
      <c r="P257" s="229"/>
      <c r="Q257" s="229"/>
      <c r="R257" s="229"/>
      <c r="S257" s="229"/>
      <c r="T257" s="230"/>
      <c r="AT257" s="231" t="s">
        <v>141</v>
      </c>
      <c r="AU257" s="231" t="s">
        <v>88</v>
      </c>
      <c r="AV257" s="13" t="s">
        <v>88</v>
      </c>
      <c r="AW257" s="13" t="s">
        <v>34</v>
      </c>
      <c r="AX257" s="13" t="s">
        <v>86</v>
      </c>
      <c r="AY257" s="231" t="s">
        <v>126</v>
      </c>
    </row>
    <row r="258" spans="1:65" s="2" customFormat="1" ht="16.5" customHeight="1">
      <c r="A258" s="34"/>
      <c r="B258" s="35"/>
      <c r="C258" s="253" t="s">
        <v>321</v>
      </c>
      <c r="D258" s="253" t="s">
        <v>263</v>
      </c>
      <c r="E258" s="254" t="s">
        <v>322</v>
      </c>
      <c r="F258" s="255" t="s">
        <v>323</v>
      </c>
      <c r="G258" s="256" t="s">
        <v>131</v>
      </c>
      <c r="H258" s="257">
        <v>2</v>
      </c>
      <c r="I258" s="258"/>
      <c r="J258" s="259">
        <f>ROUND(I258*H258,2)</f>
        <v>0</v>
      </c>
      <c r="K258" s="255" t="s">
        <v>1</v>
      </c>
      <c r="L258" s="260"/>
      <c r="M258" s="261" t="s">
        <v>1</v>
      </c>
      <c r="N258" s="262" t="s">
        <v>43</v>
      </c>
      <c r="O258" s="71"/>
      <c r="P258" s="212">
        <f>O258*H258</f>
        <v>0</v>
      </c>
      <c r="Q258" s="212">
        <v>0</v>
      </c>
      <c r="R258" s="212">
        <f>Q258*H258</f>
        <v>0</v>
      </c>
      <c r="S258" s="212">
        <v>0</v>
      </c>
      <c r="T258" s="213">
        <f>S258*H258</f>
        <v>0</v>
      </c>
      <c r="U258" s="34"/>
      <c r="V258" s="34"/>
      <c r="W258" s="34"/>
      <c r="X258" s="34"/>
      <c r="Y258" s="34"/>
      <c r="Z258" s="34"/>
      <c r="AA258" s="34"/>
      <c r="AB258" s="34"/>
      <c r="AC258" s="34"/>
      <c r="AD258" s="34"/>
      <c r="AE258" s="34"/>
      <c r="AR258" s="214" t="s">
        <v>184</v>
      </c>
      <c r="AT258" s="214" t="s">
        <v>263</v>
      </c>
      <c r="AU258" s="214" t="s">
        <v>88</v>
      </c>
      <c r="AY258" s="17" t="s">
        <v>126</v>
      </c>
      <c r="BE258" s="215">
        <f>IF(N258="základní",J258,0)</f>
        <v>0</v>
      </c>
      <c r="BF258" s="215">
        <f>IF(N258="snížená",J258,0)</f>
        <v>0</v>
      </c>
      <c r="BG258" s="215">
        <f>IF(N258="zákl. přenesená",J258,0)</f>
        <v>0</v>
      </c>
      <c r="BH258" s="215">
        <f>IF(N258="sníž. přenesená",J258,0)</f>
        <v>0</v>
      </c>
      <c r="BI258" s="215">
        <f>IF(N258="nulová",J258,0)</f>
        <v>0</v>
      </c>
      <c r="BJ258" s="17" t="s">
        <v>86</v>
      </c>
      <c r="BK258" s="215">
        <f>ROUND(I258*H258,2)</f>
        <v>0</v>
      </c>
      <c r="BL258" s="17" t="s">
        <v>133</v>
      </c>
      <c r="BM258" s="214" t="s">
        <v>324</v>
      </c>
    </row>
    <row r="259" spans="1:65" s="2" customFormat="1" ht="11.25">
      <c r="A259" s="34"/>
      <c r="B259" s="35"/>
      <c r="C259" s="36"/>
      <c r="D259" s="216" t="s">
        <v>135</v>
      </c>
      <c r="E259" s="36"/>
      <c r="F259" s="217" t="s">
        <v>323</v>
      </c>
      <c r="G259" s="36"/>
      <c r="H259" s="36"/>
      <c r="I259" s="115"/>
      <c r="J259" s="36"/>
      <c r="K259" s="36"/>
      <c r="L259" s="39"/>
      <c r="M259" s="218"/>
      <c r="N259" s="219"/>
      <c r="O259" s="71"/>
      <c r="P259" s="71"/>
      <c r="Q259" s="71"/>
      <c r="R259" s="71"/>
      <c r="S259" s="71"/>
      <c r="T259" s="72"/>
      <c r="U259" s="34"/>
      <c r="V259" s="34"/>
      <c r="W259" s="34"/>
      <c r="X259" s="34"/>
      <c r="Y259" s="34"/>
      <c r="Z259" s="34"/>
      <c r="AA259" s="34"/>
      <c r="AB259" s="34"/>
      <c r="AC259" s="34"/>
      <c r="AD259" s="34"/>
      <c r="AE259" s="34"/>
      <c r="AT259" s="17" t="s">
        <v>135</v>
      </c>
      <c r="AU259" s="17" t="s">
        <v>88</v>
      </c>
    </row>
    <row r="260" spans="1:65" s="13" customFormat="1" ht="11.25">
      <c r="B260" s="221"/>
      <c r="C260" s="222"/>
      <c r="D260" s="216" t="s">
        <v>141</v>
      </c>
      <c r="E260" s="223" t="s">
        <v>1</v>
      </c>
      <c r="F260" s="224" t="s">
        <v>88</v>
      </c>
      <c r="G260" s="222"/>
      <c r="H260" s="225">
        <v>2</v>
      </c>
      <c r="I260" s="226"/>
      <c r="J260" s="222"/>
      <c r="K260" s="222"/>
      <c r="L260" s="227"/>
      <c r="M260" s="228"/>
      <c r="N260" s="229"/>
      <c r="O260" s="229"/>
      <c r="P260" s="229"/>
      <c r="Q260" s="229"/>
      <c r="R260" s="229"/>
      <c r="S260" s="229"/>
      <c r="T260" s="230"/>
      <c r="AT260" s="231" t="s">
        <v>141</v>
      </c>
      <c r="AU260" s="231" t="s">
        <v>88</v>
      </c>
      <c r="AV260" s="13" t="s">
        <v>88</v>
      </c>
      <c r="AW260" s="13" t="s">
        <v>34</v>
      </c>
      <c r="AX260" s="13" t="s">
        <v>86</v>
      </c>
      <c r="AY260" s="231" t="s">
        <v>126</v>
      </c>
    </row>
    <row r="261" spans="1:65" s="2" customFormat="1" ht="21.75" customHeight="1">
      <c r="A261" s="34"/>
      <c r="B261" s="35"/>
      <c r="C261" s="203" t="s">
        <v>325</v>
      </c>
      <c r="D261" s="203" t="s">
        <v>128</v>
      </c>
      <c r="E261" s="204" t="s">
        <v>326</v>
      </c>
      <c r="F261" s="205" t="s">
        <v>327</v>
      </c>
      <c r="G261" s="206" t="s">
        <v>131</v>
      </c>
      <c r="H261" s="207">
        <v>2</v>
      </c>
      <c r="I261" s="208"/>
      <c r="J261" s="209">
        <f>ROUND(I261*H261,2)</f>
        <v>0</v>
      </c>
      <c r="K261" s="205" t="s">
        <v>132</v>
      </c>
      <c r="L261" s="39"/>
      <c r="M261" s="210" t="s">
        <v>1</v>
      </c>
      <c r="N261" s="211" t="s">
        <v>43</v>
      </c>
      <c r="O261" s="71"/>
      <c r="P261" s="212">
        <f>O261*H261</f>
        <v>0</v>
      </c>
      <c r="Q261" s="212">
        <v>6.0000000000000002E-5</v>
      </c>
      <c r="R261" s="212">
        <f>Q261*H261</f>
        <v>1.2E-4</v>
      </c>
      <c r="S261" s="212">
        <v>0</v>
      </c>
      <c r="T261" s="213">
        <f>S261*H261</f>
        <v>0</v>
      </c>
      <c r="U261" s="34"/>
      <c r="V261" s="34"/>
      <c r="W261" s="34"/>
      <c r="X261" s="34"/>
      <c r="Y261" s="34"/>
      <c r="Z261" s="34"/>
      <c r="AA261" s="34"/>
      <c r="AB261" s="34"/>
      <c r="AC261" s="34"/>
      <c r="AD261" s="34"/>
      <c r="AE261" s="34"/>
      <c r="AR261" s="214" t="s">
        <v>133</v>
      </c>
      <c r="AT261" s="214" t="s">
        <v>128</v>
      </c>
      <c r="AU261" s="214" t="s">
        <v>88</v>
      </c>
      <c r="AY261" s="17" t="s">
        <v>126</v>
      </c>
      <c r="BE261" s="215">
        <f>IF(N261="základní",J261,0)</f>
        <v>0</v>
      </c>
      <c r="BF261" s="215">
        <f>IF(N261="snížená",J261,0)</f>
        <v>0</v>
      </c>
      <c r="BG261" s="215">
        <f>IF(N261="zákl. přenesená",J261,0)</f>
        <v>0</v>
      </c>
      <c r="BH261" s="215">
        <f>IF(N261="sníž. přenesená",J261,0)</f>
        <v>0</v>
      </c>
      <c r="BI261" s="215">
        <f>IF(N261="nulová",J261,0)</f>
        <v>0</v>
      </c>
      <c r="BJ261" s="17" t="s">
        <v>86</v>
      </c>
      <c r="BK261" s="215">
        <f>ROUND(I261*H261,2)</f>
        <v>0</v>
      </c>
      <c r="BL261" s="17" t="s">
        <v>133</v>
      </c>
      <c r="BM261" s="214" t="s">
        <v>328</v>
      </c>
    </row>
    <row r="262" spans="1:65" s="2" customFormat="1" ht="11.25">
      <c r="A262" s="34"/>
      <c r="B262" s="35"/>
      <c r="C262" s="36"/>
      <c r="D262" s="216" t="s">
        <v>135</v>
      </c>
      <c r="E262" s="36"/>
      <c r="F262" s="217" t="s">
        <v>329</v>
      </c>
      <c r="G262" s="36"/>
      <c r="H262" s="36"/>
      <c r="I262" s="115"/>
      <c r="J262" s="36"/>
      <c r="K262" s="36"/>
      <c r="L262" s="39"/>
      <c r="M262" s="218"/>
      <c r="N262" s="219"/>
      <c r="O262" s="71"/>
      <c r="P262" s="71"/>
      <c r="Q262" s="71"/>
      <c r="R262" s="71"/>
      <c r="S262" s="71"/>
      <c r="T262" s="72"/>
      <c r="U262" s="34"/>
      <c r="V262" s="34"/>
      <c r="W262" s="34"/>
      <c r="X262" s="34"/>
      <c r="Y262" s="34"/>
      <c r="Z262" s="34"/>
      <c r="AA262" s="34"/>
      <c r="AB262" s="34"/>
      <c r="AC262" s="34"/>
      <c r="AD262" s="34"/>
      <c r="AE262" s="34"/>
      <c r="AT262" s="17" t="s">
        <v>135</v>
      </c>
      <c r="AU262" s="17" t="s">
        <v>88</v>
      </c>
    </row>
    <row r="263" spans="1:65" s="2" customFormat="1" ht="48.75">
      <c r="A263" s="34"/>
      <c r="B263" s="35"/>
      <c r="C263" s="36"/>
      <c r="D263" s="216" t="s">
        <v>137</v>
      </c>
      <c r="E263" s="36"/>
      <c r="F263" s="220" t="s">
        <v>330</v>
      </c>
      <c r="G263" s="36"/>
      <c r="H263" s="36"/>
      <c r="I263" s="115"/>
      <c r="J263" s="36"/>
      <c r="K263" s="36"/>
      <c r="L263" s="39"/>
      <c r="M263" s="218"/>
      <c r="N263" s="219"/>
      <c r="O263" s="71"/>
      <c r="P263" s="71"/>
      <c r="Q263" s="71"/>
      <c r="R263" s="71"/>
      <c r="S263" s="71"/>
      <c r="T263" s="72"/>
      <c r="U263" s="34"/>
      <c r="V263" s="34"/>
      <c r="W263" s="34"/>
      <c r="X263" s="34"/>
      <c r="Y263" s="34"/>
      <c r="Z263" s="34"/>
      <c r="AA263" s="34"/>
      <c r="AB263" s="34"/>
      <c r="AC263" s="34"/>
      <c r="AD263" s="34"/>
      <c r="AE263" s="34"/>
      <c r="AT263" s="17" t="s">
        <v>137</v>
      </c>
      <c r="AU263" s="17" t="s">
        <v>88</v>
      </c>
    </row>
    <row r="264" spans="1:65" s="2" customFormat="1" ht="19.5">
      <c r="A264" s="34"/>
      <c r="B264" s="35"/>
      <c r="C264" s="36"/>
      <c r="D264" s="216" t="s">
        <v>139</v>
      </c>
      <c r="E264" s="36"/>
      <c r="F264" s="220" t="s">
        <v>331</v>
      </c>
      <c r="G264" s="36"/>
      <c r="H264" s="36"/>
      <c r="I264" s="115"/>
      <c r="J264" s="36"/>
      <c r="K264" s="36"/>
      <c r="L264" s="39"/>
      <c r="M264" s="218"/>
      <c r="N264" s="219"/>
      <c r="O264" s="71"/>
      <c r="P264" s="71"/>
      <c r="Q264" s="71"/>
      <c r="R264" s="71"/>
      <c r="S264" s="71"/>
      <c r="T264" s="72"/>
      <c r="U264" s="34"/>
      <c r="V264" s="34"/>
      <c r="W264" s="34"/>
      <c r="X264" s="34"/>
      <c r="Y264" s="34"/>
      <c r="Z264" s="34"/>
      <c r="AA264" s="34"/>
      <c r="AB264" s="34"/>
      <c r="AC264" s="34"/>
      <c r="AD264" s="34"/>
      <c r="AE264" s="34"/>
      <c r="AT264" s="17" t="s">
        <v>139</v>
      </c>
      <c r="AU264" s="17" t="s">
        <v>88</v>
      </c>
    </row>
    <row r="265" spans="1:65" s="13" customFormat="1" ht="11.25">
      <c r="B265" s="221"/>
      <c r="C265" s="222"/>
      <c r="D265" s="216" t="s">
        <v>141</v>
      </c>
      <c r="E265" s="223" t="s">
        <v>1</v>
      </c>
      <c r="F265" s="224" t="s">
        <v>88</v>
      </c>
      <c r="G265" s="222"/>
      <c r="H265" s="225">
        <v>2</v>
      </c>
      <c r="I265" s="226"/>
      <c r="J265" s="222"/>
      <c r="K265" s="222"/>
      <c r="L265" s="227"/>
      <c r="M265" s="228"/>
      <c r="N265" s="229"/>
      <c r="O265" s="229"/>
      <c r="P265" s="229"/>
      <c r="Q265" s="229"/>
      <c r="R265" s="229"/>
      <c r="S265" s="229"/>
      <c r="T265" s="230"/>
      <c r="AT265" s="231" t="s">
        <v>141</v>
      </c>
      <c r="AU265" s="231" t="s">
        <v>88</v>
      </c>
      <c r="AV265" s="13" t="s">
        <v>88</v>
      </c>
      <c r="AW265" s="13" t="s">
        <v>34</v>
      </c>
      <c r="AX265" s="13" t="s">
        <v>86</v>
      </c>
      <c r="AY265" s="231" t="s">
        <v>126</v>
      </c>
    </row>
    <row r="266" spans="1:65" s="2" customFormat="1" ht="16.5" customHeight="1">
      <c r="A266" s="34"/>
      <c r="B266" s="35"/>
      <c r="C266" s="253" t="s">
        <v>332</v>
      </c>
      <c r="D266" s="253" t="s">
        <v>263</v>
      </c>
      <c r="E266" s="254" t="s">
        <v>333</v>
      </c>
      <c r="F266" s="255" t="s">
        <v>334</v>
      </c>
      <c r="G266" s="256" t="s">
        <v>131</v>
      </c>
      <c r="H266" s="257">
        <v>6</v>
      </c>
      <c r="I266" s="258"/>
      <c r="J266" s="259">
        <f>ROUND(I266*H266,2)</f>
        <v>0</v>
      </c>
      <c r="K266" s="255" t="s">
        <v>132</v>
      </c>
      <c r="L266" s="260"/>
      <c r="M266" s="261" t="s">
        <v>1</v>
      </c>
      <c r="N266" s="262" t="s">
        <v>43</v>
      </c>
      <c r="O266" s="71"/>
      <c r="P266" s="212">
        <f>O266*H266</f>
        <v>0</v>
      </c>
      <c r="Q266" s="212">
        <v>7.0899999999999999E-3</v>
      </c>
      <c r="R266" s="212">
        <f>Q266*H266</f>
        <v>4.2540000000000001E-2</v>
      </c>
      <c r="S266" s="212">
        <v>0</v>
      </c>
      <c r="T266" s="213">
        <f>S266*H266</f>
        <v>0</v>
      </c>
      <c r="U266" s="34"/>
      <c r="V266" s="34"/>
      <c r="W266" s="34"/>
      <c r="X266" s="34"/>
      <c r="Y266" s="34"/>
      <c r="Z266" s="34"/>
      <c r="AA266" s="34"/>
      <c r="AB266" s="34"/>
      <c r="AC266" s="34"/>
      <c r="AD266" s="34"/>
      <c r="AE266" s="34"/>
      <c r="AR266" s="214" t="s">
        <v>184</v>
      </c>
      <c r="AT266" s="214" t="s">
        <v>263</v>
      </c>
      <c r="AU266" s="214" t="s">
        <v>88</v>
      </c>
      <c r="AY266" s="17" t="s">
        <v>126</v>
      </c>
      <c r="BE266" s="215">
        <f>IF(N266="základní",J266,0)</f>
        <v>0</v>
      </c>
      <c r="BF266" s="215">
        <f>IF(N266="snížená",J266,0)</f>
        <v>0</v>
      </c>
      <c r="BG266" s="215">
        <f>IF(N266="zákl. přenesená",J266,0)</f>
        <v>0</v>
      </c>
      <c r="BH266" s="215">
        <f>IF(N266="sníž. přenesená",J266,0)</f>
        <v>0</v>
      </c>
      <c r="BI266" s="215">
        <f>IF(N266="nulová",J266,0)</f>
        <v>0</v>
      </c>
      <c r="BJ266" s="17" t="s">
        <v>86</v>
      </c>
      <c r="BK266" s="215">
        <f>ROUND(I266*H266,2)</f>
        <v>0</v>
      </c>
      <c r="BL266" s="17" t="s">
        <v>133</v>
      </c>
      <c r="BM266" s="214" t="s">
        <v>335</v>
      </c>
    </row>
    <row r="267" spans="1:65" s="2" customFormat="1" ht="11.25">
      <c r="A267" s="34"/>
      <c r="B267" s="35"/>
      <c r="C267" s="36"/>
      <c r="D267" s="216" t="s">
        <v>135</v>
      </c>
      <c r="E267" s="36"/>
      <c r="F267" s="217" t="s">
        <v>334</v>
      </c>
      <c r="G267" s="36"/>
      <c r="H267" s="36"/>
      <c r="I267" s="115"/>
      <c r="J267" s="36"/>
      <c r="K267" s="36"/>
      <c r="L267" s="39"/>
      <c r="M267" s="218"/>
      <c r="N267" s="219"/>
      <c r="O267" s="71"/>
      <c r="P267" s="71"/>
      <c r="Q267" s="71"/>
      <c r="R267" s="71"/>
      <c r="S267" s="71"/>
      <c r="T267" s="72"/>
      <c r="U267" s="34"/>
      <c r="V267" s="34"/>
      <c r="W267" s="34"/>
      <c r="X267" s="34"/>
      <c r="Y267" s="34"/>
      <c r="Z267" s="34"/>
      <c r="AA267" s="34"/>
      <c r="AB267" s="34"/>
      <c r="AC267" s="34"/>
      <c r="AD267" s="34"/>
      <c r="AE267" s="34"/>
      <c r="AT267" s="17" t="s">
        <v>135</v>
      </c>
      <c r="AU267" s="17" t="s">
        <v>88</v>
      </c>
    </row>
    <row r="268" spans="1:65" s="13" customFormat="1" ht="11.25">
      <c r="B268" s="221"/>
      <c r="C268" s="222"/>
      <c r="D268" s="216" t="s">
        <v>141</v>
      </c>
      <c r="E268" s="223" t="s">
        <v>1</v>
      </c>
      <c r="F268" s="224" t="s">
        <v>336</v>
      </c>
      <c r="G268" s="222"/>
      <c r="H268" s="225">
        <v>6</v>
      </c>
      <c r="I268" s="226"/>
      <c r="J268" s="222"/>
      <c r="K268" s="222"/>
      <c r="L268" s="227"/>
      <c r="M268" s="228"/>
      <c r="N268" s="229"/>
      <c r="O268" s="229"/>
      <c r="P268" s="229"/>
      <c r="Q268" s="229"/>
      <c r="R268" s="229"/>
      <c r="S268" s="229"/>
      <c r="T268" s="230"/>
      <c r="AT268" s="231" t="s">
        <v>141</v>
      </c>
      <c r="AU268" s="231" t="s">
        <v>88</v>
      </c>
      <c r="AV268" s="13" t="s">
        <v>88</v>
      </c>
      <c r="AW268" s="13" t="s">
        <v>34</v>
      </c>
      <c r="AX268" s="13" t="s">
        <v>78</v>
      </c>
      <c r="AY268" s="231" t="s">
        <v>126</v>
      </c>
    </row>
    <row r="269" spans="1:65" s="15" customFormat="1" ht="11.25">
      <c r="B269" s="242"/>
      <c r="C269" s="243"/>
      <c r="D269" s="216" t="s">
        <v>141</v>
      </c>
      <c r="E269" s="244" t="s">
        <v>1</v>
      </c>
      <c r="F269" s="245" t="s">
        <v>169</v>
      </c>
      <c r="G269" s="243"/>
      <c r="H269" s="246">
        <v>6</v>
      </c>
      <c r="I269" s="247"/>
      <c r="J269" s="243"/>
      <c r="K269" s="243"/>
      <c r="L269" s="248"/>
      <c r="M269" s="249"/>
      <c r="N269" s="250"/>
      <c r="O269" s="250"/>
      <c r="P269" s="250"/>
      <c r="Q269" s="250"/>
      <c r="R269" s="250"/>
      <c r="S269" s="250"/>
      <c r="T269" s="251"/>
      <c r="AT269" s="252" t="s">
        <v>141</v>
      </c>
      <c r="AU269" s="252" t="s">
        <v>88</v>
      </c>
      <c r="AV269" s="15" t="s">
        <v>133</v>
      </c>
      <c r="AW269" s="15" t="s">
        <v>34</v>
      </c>
      <c r="AX269" s="15" t="s">
        <v>86</v>
      </c>
      <c r="AY269" s="252" t="s">
        <v>126</v>
      </c>
    </row>
    <row r="270" spans="1:65" s="2" customFormat="1" ht="21.75" customHeight="1">
      <c r="A270" s="34"/>
      <c r="B270" s="35"/>
      <c r="C270" s="203" t="s">
        <v>337</v>
      </c>
      <c r="D270" s="203" t="s">
        <v>128</v>
      </c>
      <c r="E270" s="204" t="s">
        <v>338</v>
      </c>
      <c r="F270" s="205" t="s">
        <v>339</v>
      </c>
      <c r="G270" s="206" t="s">
        <v>131</v>
      </c>
      <c r="H270" s="207">
        <v>2</v>
      </c>
      <c r="I270" s="208"/>
      <c r="J270" s="209">
        <f>ROUND(I270*H270,2)</f>
        <v>0</v>
      </c>
      <c r="K270" s="205" t="s">
        <v>132</v>
      </c>
      <c r="L270" s="39"/>
      <c r="M270" s="210" t="s">
        <v>1</v>
      </c>
      <c r="N270" s="211" t="s">
        <v>43</v>
      </c>
      <c r="O270" s="71"/>
      <c r="P270" s="212">
        <f>O270*H270</f>
        <v>0</v>
      </c>
      <c r="Q270" s="212">
        <v>0</v>
      </c>
      <c r="R270" s="212">
        <f>Q270*H270</f>
        <v>0</v>
      </c>
      <c r="S270" s="212">
        <v>0</v>
      </c>
      <c r="T270" s="213">
        <f>S270*H270</f>
        <v>0</v>
      </c>
      <c r="U270" s="34"/>
      <c r="V270" s="34"/>
      <c r="W270" s="34"/>
      <c r="X270" s="34"/>
      <c r="Y270" s="34"/>
      <c r="Z270" s="34"/>
      <c r="AA270" s="34"/>
      <c r="AB270" s="34"/>
      <c r="AC270" s="34"/>
      <c r="AD270" s="34"/>
      <c r="AE270" s="34"/>
      <c r="AR270" s="214" t="s">
        <v>133</v>
      </c>
      <c r="AT270" s="214" t="s">
        <v>128</v>
      </c>
      <c r="AU270" s="214" t="s">
        <v>88</v>
      </c>
      <c r="AY270" s="17" t="s">
        <v>126</v>
      </c>
      <c r="BE270" s="215">
        <f>IF(N270="základní",J270,0)</f>
        <v>0</v>
      </c>
      <c r="BF270" s="215">
        <f>IF(N270="snížená",J270,0)</f>
        <v>0</v>
      </c>
      <c r="BG270" s="215">
        <f>IF(N270="zákl. přenesená",J270,0)</f>
        <v>0</v>
      </c>
      <c r="BH270" s="215">
        <f>IF(N270="sníž. přenesená",J270,0)</f>
        <v>0</v>
      </c>
      <c r="BI270" s="215">
        <f>IF(N270="nulová",J270,0)</f>
        <v>0</v>
      </c>
      <c r="BJ270" s="17" t="s">
        <v>86</v>
      </c>
      <c r="BK270" s="215">
        <f>ROUND(I270*H270,2)</f>
        <v>0</v>
      </c>
      <c r="BL270" s="17" t="s">
        <v>133</v>
      </c>
      <c r="BM270" s="214" t="s">
        <v>340</v>
      </c>
    </row>
    <row r="271" spans="1:65" s="2" customFormat="1" ht="19.5">
      <c r="A271" s="34"/>
      <c r="B271" s="35"/>
      <c r="C271" s="36"/>
      <c r="D271" s="216" t="s">
        <v>135</v>
      </c>
      <c r="E271" s="36"/>
      <c r="F271" s="217" t="s">
        <v>341</v>
      </c>
      <c r="G271" s="36"/>
      <c r="H271" s="36"/>
      <c r="I271" s="115"/>
      <c r="J271" s="36"/>
      <c r="K271" s="36"/>
      <c r="L271" s="39"/>
      <c r="M271" s="218"/>
      <c r="N271" s="219"/>
      <c r="O271" s="71"/>
      <c r="P271" s="71"/>
      <c r="Q271" s="71"/>
      <c r="R271" s="71"/>
      <c r="S271" s="71"/>
      <c r="T271" s="72"/>
      <c r="U271" s="34"/>
      <c r="V271" s="34"/>
      <c r="W271" s="34"/>
      <c r="X271" s="34"/>
      <c r="Y271" s="34"/>
      <c r="Z271" s="34"/>
      <c r="AA271" s="34"/>
      <c r="AB271" s="34"/>
      <c r="AC271" s="34"/>
      <c r="AD271" s="34"/>
      <c r="AE271" s="34"/>
      <c r="AT271" s="17" t="s">
        <v>135</v>
      </c>
      <c r="AU271" s="17" t="s">
        <v>88</v>
      </c>
    </row>
    <row r="272" spans="1:65" s="2" customFormat="1" ht="156">
      <c r="A272" s="34"/>
      <c r="B272" s="35"/>
      <c r="C272" s="36"/>
      <c r="D272" s="216" t="s">
        <v>137</v>
      </c>
      <c r="E272" s="36"/>
      <c r="F272" s="220" t="s">
        <v>342</v>
      </c>
      <c r="G272" s="36"/>
      <c r="H272" s="36"/>
      <c r="I272" s="115"/>
      <c r="J272" s="36"/>
      <c r="K272" s="36"/>
      <c r="L272" s="39"/>
      <c r="M272" s="218"/>
      <c r="N272" s="219"/>
      <c r="O272" s="71"/>
      <c r="P272" s="71"/>
      <c r="Q272" s="71"/>
      <c r="R272" s="71"/>
      <c r="S272" s="71"/>
      <c r="T272" s="72"/>
      <c r="U272" s="34"/>
      <c r="V272" s="34"/>
      <c r="W272" s="34"/>
      <c r="X272" s="34"/>
      <c r="Y272" s="34"/>
      <c r="Z272" s="34"/>
      <c r="AA272" s="34"/>
      <c r="AB272" s="34"/>
      <c r="AC272" s="34"/>
      <c r="AD272" s="34"/>
      <c r="AE272" s="34"/>
      <c r="AT272" s="17" t="s">
        <v>137</v>
      </c>
      <c r="AU272" s="17" t="s">
        <v>88</v>
      </c>
    </row>
    <row r="273" spans="1:65" s="13" customFormat="1" ht="11.25">
      <c r="B273" s="221"/>
      <c r="C273" s="222"/>
      <c r="D273" s="216" t="s">
        <v>141</v>
      </c>
      <c r="E273" s="223" t="s">
        <v>1</v>
      </c>
      <c r="F273" s="224" t="s">
        <v>88</v>
      </c>
      <c r="G273" s="222"/>
      <c r="H273" s="225">
        <v>2</v>
      </c>
      <c r="I273" s="226"/>
      <c r="J273" s="222"/>
      <c r="K273" s="222"/>
      <c r="L273" s="227"/>
      <c r="M273" s="228"/>
      <c r="N273" s="229"/>
      <c r="O273" s="229"/>
      <c r="P273" s="229"/>
      <c r="Q273" s="229"/>
      <c r="R273" s="229"/>
      <c r="S273" s="229"/>
      <c r="T273" s="230"/>
      <c r="AT273" s="231" t="s">
        <v>141</v>
      </c>
      <c r="AU273" s="231" t="s">
        <v>88</v>
      </c>
      <c r="AV273" s="13" t="s">
        <v>88</v>
      </c>
      <c r="AW273" s="13" t="s">
        <v>34</v>
      </c>
      <c r="AX273" s="13" t="s">
        <v>86</v>
      </c>
      <c r="AY273" s="231" t="s">
        <v>126</v>
      </c>
    </row>
    <row r="274" spans="1:65" s="2" customFormat="1" ht="21.75" customHeight="1">
      <c r="A274" s="34"/>
      <c r="B274" s="35"/>
      <c r="C274" s="203" t="s">
        <v>343</v>
      </c>
      <c r="D274" s="203" t="s">
        <v>128</v>
      </c>
      <c r="E274" s="204" t="s">
        <v>344</v>
      </c>
      <c r="F274" s="205" t="s">
        <v>345</v>
      </c>
      <c r="G274" s="206" t="s">
        <v>271</v>
      </c>
      <c r="H274" s="207">
        <v>1630</v>
      </c>
      <c r="I274" s="208"/>
      <c r="J274" s="209">
        <f>ROUND(I274*H274,2)</f>
        <v>0</v>
      </c>
      <c r="K274" s="205" t="s">
        <v>132</v>
      </c>
      <c r="L274" s="39"/>
      <c r="M274" s="210" t="s">
        <v>1</v>
      </c>
      <c r="N274" s="211" t="s">
        <v>43</v>
      </c>
      <c r="O274" s="71"/>
      <c r="P274" s="212">
        <f>O274*H274</f>
        <v>0</v>
      </c>
      <c r="Q274" s="212">
        <v>0</v>
      </c>
      <c r="R274" s="212">
        <f>Q274*H274</f>
        <v>0</v>
      </c>
      <c r="S274" s="212">
        <v>0</v>
      </c>
      <c r="T274" s="213">
        <f>S274*H274</f>
        <v>0</v>
      </c>
      <c r="U274" s="34"/>
      <c r="V274" s="34"/>
      <c r="W274" s="34"/>
      <c r="X274" s="34"/>
      <c r="Y274" s="34"/>
      <c r="Z274" s="34"/>
      <c r="AA274" s="34"/>
      <c r="AB274" s="34"/>
      <c r="AC274" s="34"/>
      <c r="AD274" s="34"/>
      <c r="AE274" s="34"/>
      <c r="AR274" s="214" t="s">
        <v>133</v>
      </c>
      <c r="AT274" s="214" t="s">
        <v>128</v>
      </c>
      <c r="AU274" s="214" t="s">
        <v>88</v>
      </c>
      <c r="AY274" s="17" t="s">
        <v>126</v>
      </c>
      <c r="BE274" s="215">
        <f>IF(N274="základní",J274,0)</f>
        <v>0</v>
      </c>
      <c r="BF274" s="215">
        <f>IF(N274="snížená",J274,0)</f>
        <v>0</v>
      </c>
      <c r="BG274" s="215">
        <f>IF(N274="zákl. přenesená",J274,0)</f>
        <v>0</v>
      </c>
      <c r="BH274" s="215">
        <f>IF(N274="sníž. přenesená",J274,0)</f>
        <v>0</v>
      </c>
      <c r="BI274" s="215">
        <f>IF(N274="nulová",J274,0)</f>
        <v>0</v>
      </c>
      <c r="BJ274" s="17" t="s">
        <v>86</v>
      </c>
      <c r="BK274" s="215">
        <f>ROUND(I274*H274,2)</f>
        <v>0</v>
      </c>
      <c r="BL274" s="17" t="s">
        <v>133</v>
      </c>
      <c r="BM274" s="214" t="s">
        <v>346</v>
      </c>
    </row>
    <row r="275" spans="1:65" s="2" customFormat="1" ht="29.25">
      <c r="A275" s="34"/>
      <c r="B275" s="35"/>
      <c r="C275" s="36"/>
      <c r="D275" s="216" t="s">
        <v>135</v>
      </c>
      <c r="E275" s="36"/>
      <c r="F275" s="217" t="s">
        <v>347</v>
      </c>
      <c r="G275" s="36"/>
      <c r="H275" s="36"/>
      <c r="I275" s="115"/>
      <c r="J275" s="36"/>
      <c r="K275" s="36"/>
      <c r="L275" s="39"/>
      <c r="M275" s="218"/>
      <c r="N275" s="219"/>
      <c r="O275" s="71"/>
      <c r="P275" s="71"/>
      <c r="Q275" s="71"/>
      <c r="R275" s="71"/>
      <c r="S275" s="71"/>
      <c r="T275" s="72"/>
      <c r="U275" s="34"/>
      <c r="V275" s="34"/>
      <c r="W275" s="34"/>
      <c r="X275" s="34"/>
      <c r="Y275" s="34"/>
      <c r="Z275" s="34"/>
      <c r="AA275" s="34"/>
      <c r="AB275" s="34"/>
      <c r="AC275" s="34"/>
      <c r="AD275" s="34"/>
      <c r="AE275" s="34"/>
      <c r="AT275" s="17" t="s">
        <v>135</v>
      </c>
      <c r="AU275" s="17" t="s">
        <v>88</v>
      </c>
    </row>
    <row r="276" spans="1:65" s="2" customFormat="1" ht="146.25">
      <c r="A276" s="34"/>
      <c r="B276" s="35"/>
      <c r="C276" s="36"/>
      <c r="D276" s="216" t="s">
        <v>137</v>
      </c>
      <c r="E276" s="36"/>
      <c r="F276" s="220" t="s">
        <v>348</v>
      </c>
      <c r="G276" s="36"/>
      <c r="H276" s="36"/>
      <c r="I276" s="115"/>
      <c r="J276" s="36"/>
      <c r="K276" s="36"/>
      <c r="L276" s="39"/>
      <c r="M276" s="218"/>
      <c r="N276" s="219"/>
      <c r="O276" s="71"/>
      <c r="P276" s="71"/>
      <c r="Q276" s="71"/>
      <c r="R276" s="71"/>
      <c r="S276" s="71"/>
      <c r="T276" s="72"/>
      <c r="U276" s="34"/>
      <c r="V276" s="34"/>
      <c r="W276" s="34"/>
      <c r="X276" s="34"/>
      <c r="Y276" s="34"/>
      <c r="Z276" s="34"/>
      <c r="AA276" s="34"/>
      <c r="AB276" s="34"/>
      <c r="AC276" s="34"/>
      <c r="AD276" s="34"/>
      <c r="AE276" s="34"/>
      <c r="AT276" s="17" t="s">
        <v>137</v>
      </c>
      <c r="AU276" s="17" t="s">
        <v>88</v>
      </c>
    </row>
    <row r="277" spans="1:65" s="13" customFormat="1" ht="11.25">
      <c r="B277" s="221"/>
      <c r="C277" s="222"/>
      <c r="D277" s="216" t="s">
        <v>141</v>
      </c>
      <c r="E277" s="223" t="s">
        <v>1</v>
      </c>
      <c r="F277" s="224" t="s">
        <v>275</v>
      </c>
      <c r="G277" s="222"/>
      <c r="H277" s="225">
        <v>1630</v>
      </c>
      <c r="I277" s="226"/>
      <c r="J277" s="222"/>
      <c r="K277" s="222"/>
      <c r="L277" s="227"/>
      <c r="M277" s="228"/>
      <c r="N277" s="229"/>
      <c r="O277" s="229"/>
      <c r="P277" s="229"/>
      <c r="Q277" s="229"/>
      <c r="R277" s="229"/>
      <c r="S277" s="229"/>
      <c r="T277" s="230"/>
      <c r="AT277" s="231" t="s">
        <v>141</v>
      </c>
      <c r="AU277" s="231" t="s">
        <v>88</v>
      </c>
      <c r="AV277" s="13" t="s">
        <v>88</v>
      </c>
      <c r="AW277" s="13" t="s">
        <v>34</v>
      </c>
      <c r="AX277" s="13" t="s">
        <v>86</v>
      </c>
      <c r="AY277" s="231" t="s">
        <v>126</v>
      </c>
    </row>
    <row r="278" spans="1:65" s="2" customFormat="1" ht="21.75" customHeight="1">
      <c r="A278" s="34"/>
      <c r="B278" s="35"/>
      <c r="C278" s="203" t="s">
        <v>349</v>
      </c>
      <c r="D278" s="203" t="s">
        <v>128</v>
      </c>
      <c r="E278" s="204" t="s">
        <v>350</v>
      </c>
      <c r="F278" s="205" t="s">
        <v>351</v>
      </c>
      <c r="G278" s="206" t="s">
        <v>131</v>
      </c>
      <c r="H278" s="207">
        <v>6</v>
      </c>
      <c r="I278" s="208"/>
      <c r="J278" s="209">
        <f>ROUND(I278*H278,2)</f>
        <v>0</v>
      </c>
      <c r="K278" s="205" t="s">
        <v>1</v>
      </c>
      <c r="L278" s="39"/>
      <c r="M278" s="210" t="s">
        <v>1</v>
      </c>
      <c r="N278" s="211" t="s">
        <v>43</v>
      </c>
      <c r="O278" s="71"/>
      <c r="P278" s="212">
        <f>O278*H278</f>
        <v>0</v>
      </c>
      <c r="Q278" s="212">
        <v>0</v>
      </c>
      <c r="R278" s="212">
        <f>Q278*H278</f>
        <v>0</v>
      </c>
      <c r="S278" s="212">
        <v>0</v>
      </c>
      <c r="T278" s="213">
        <f>S278*H278</f>
        <v>0</v>
      </c>
      <c r="U278" s="34"/>
      <c r="V278" s="34"/>
      <c r="W278" s="34"/>
      <c r="X278" s="34"/>
      <c r="Y278" s="34"/>
      <c r="Z278" s="34"/>
      <c r="AA278" s="34"/>
      <c r="AB278" s="34"/>
      <c r="AC278" s="34"/>
      <c r="AD278" s="34"/>
      <c r="AE278" s="34"/>
      <c r="AR278" s="214" t="s">
        <v>133</v>
      </c>
      <c r="AT278" s="214" t="s">
        <v>128</v>
      </c>
      <c r="AU278" s="214" t="s">
        <v>88</v>
      </c>
      <c r="AY278" s="17" t="s">
        <v>126</v>
      </c>
      <c r="BE278" s="215">
        <f>IF(N278="základní",J278,0)</f>
        <v>0</v>
      </c>
      <c r="BF278" s="215">
        <f>IF(N278="snížená",J278,0)</f>
        <v>0</v>
      </c>
      <c r="BG278" s="215">
        <f>IF(N278="zákl. přenesená",J278,0)</f>
        <v>0</v>
      </c>
      <c r="BH278" s="215">
        <f>IF(N278="sníž. přenesená",J278,0)</f>
        <v>0</v>
      </c>
      <c r="BI278" s="215">
        <f>IF(N278="nulová",J278,0)</f>
        <v>0</v>
      </c>
      <c r="BJ278" s="17" t="s">
        <v>86</v>
      </c>
      <c r="BK278" s="215">
        <f>ROUND(I278*H278,2)</f>
        <v>0</v>
      </c>
      <c r="BL278" s="17" t="s">
        <v>133</v>
      </c>
      <c r="BM278" s="214" t="s">
        <v>352</v>
      </c>
    </row>
    <row r="279" spans="1:65" s="2" customFormat="1" ht="11.25">
      <c r="A279" s="34"/>
      <c r="B279" s="35"/>
      <c r="C279" s="36"/>
      <c r="D279" s="216" t="s">
        <v>135</v>
      </c>
      <c r="E279" s="36"/>
      <c r="F279" s="217" t="s">
        <v>353</v>
      </c>
      <c r="G279" s="36"/>
      <c r="H279" s="36"/>
      <c r="I279" s="115"/>
      <c r="J279" s="36"/>
      <c r="K279" s="36"/>
      <c r="L279" s="39"/>
      <c r="M279" s="218"/>
      <c r="N279" s="219"/>
      <c r="O279" s="71"/>
      <c r="P279" s="71"/>
      <c r="Q279" s="71"/>
      <c r="R279" s="71"/>
      <c r="S279" s="71"/>
      <c r="T279" s="72"/>
      <c r="U279" s="34"/>
      <c r="V279" s="34"/>
      <c r="W279" s="34"/>
      <c r="X279" s="34"/>
      <c r="Y279" s="34"/>
      <c r="Z279" s="34"/>
      <c r="AA279" s="34"/>
      <c r="AB279" s="34"/>
      <c r="AC279" s="34"/>
      <c r="AD279" s="34"/>
      <c r="AE279" s="34"/>
      <c r="AT279" s="17" t="s">
        <v>135</v>
      </c>
      <c r="AU279" s="17" t="s">
        <v>88</v>
      </c>
    </row>
    <row r="280" spans="1:65" s="2" customFormat="1" ht="48.75">
      <c r="A280" s="34"/>
      <c r="B280" s="35"/>
      <c r="C280" s="36"/>
      <c r="D280" s="216" t="s">
        <v>137</v>
      </c>
      <c r="E280" s="36"/>
      <c r="F280" s="220" t="s">
        <v>354</v>
      </c>
      <c r="G280" s="36"/>
      <c r="H280" s="36"/>
      <c r="I280" s="115"/>
      <c r="J280" s="36"/>
      <c r="K280" s="36"/>
      <c r="L280" s="39"/>
      <c r="M280" s="218"/>
      <c r="N280" s="219"/>
      <c r="O280" s="71"/>
      <c r="P280" s="71"/>
      <c r="Q280" s="71"/>
      <c r="R280" s="71"/>
      <c r="S280" s="71"/>
      <c r="T280" s="72"/>
      <c r="U280" s="34"/>
      <c r="V280" s="34"/>
      <c r="W280" s="34"/>
      <c r="X280" s="34"/>
      <c r="Y280" s="34"/>
      <c r="Z280" s="34"/>
      <c r="AA280" s="34"/>
      <c r="AB280" s="34"/>
      <c r="AC280" s="34"/>
      <c r="AD280" s="34"/>
      <c r="AE280" s="34"/>
      <c r="AT280" s="17" t="s">
        <v>137</v>
      </c>
      <c r="AU280" s="17" t="s">
        <v>88</v>
      </c>
    </row>
    <row r="281" spans="1:65" s="2" customFormat="1" ht="19.5">
      <c r="A281" s="34"/>
      <c r="B281" s="35"/>
      <c r="C281" s="36"/>
      <c r="D281" s="216" t="s">
        <v>139</v>
      </c>
      <c r="E281" s="36"/>
      <c r="F281" s="220" t="s">
        <v>355</v>
      </c>
      <c r="G281" s="36"/>
      <c r="H281" s="36"/>
      <c r="I281" s="115"/>
      <c r="J281" s="36"/>
      <c r="K281" s="36"/>
      <c r="L281" s="39"/>
      <c r="M281" s="218"/>
      <c r="N281" s="219"/>
      <c r="O281" s="71"/>
      <c r="P281" s="71"/>
      <c r="Q281" s="71"/>
      <c r="R281" s="71"/>
      <c r="S281" s="71"/>
      <c r="T281" s="72"/>
      <c r="U281" s="34"/>
      <c r="V281" s="34"/>
      <c r="W281" s="34"/>
      <c r="X281" s="34"/>
      <c r="Y281" s="34"/>
      <c r="Z281" s="34"/>
      <c r="AA281" s="34"/>
      <c r="AB281" s="34"/>
      <c r="AC281" s="34"/>
      <c r="AD281" s="34"/>
      <c r="AE281" s="34"/>
      <c r="AT281" s="17" t="s">
        <v>139</v>
      </c>
      <c r="AU281" s="17" t="s">
        <v>88</v>
      </c>
    </row>
    <row r="282" spans="1:65" s="13" customFormat="1" ht="11.25">
      <c r="B282" s="221"/>
      <c r="C282" s="222"/>
      <c r="D282" s="216" t="s">
        <v>141</v>
      </c>
      <c r="E282" s="223" t="s">
        <v>1</v>
      </c>
      <c r="F282" s="224" t="s">
        <v>336</v>
      </c>
      <c r="G282" s="222"/>
      <c r="H282" s="225">
        <v>6</v>
      </c>
      <c r="I282" s="226"/>
      <c r="J282" s="222"/>
      <c r="K282" s="222"/>
      <c r="L282" s="227"/>
      <c r="M282" s="228"/>
      <c r="N282" s="229"/>
      <c r="O282" s="229"/>
      <c r="P282" s="229"/>
      <c r="Q282" s="229"/>
      <c r="R282" s="229"/>
      <c r="S282" s="229"/>
      <c r="T282" s="230"/>
      <c r="AT282" s="231" t="s">
        <v>141</v>
      </c>
      <c r="AU282" s="231" t="s">
        <v>88</v>
      </c>
      <c r="AV282" s="13" t="s">
        <v>88</v>
      </c>
      <c r="AW282" s="13" t="s">
        <v>34</v>
      </c>
      <c r="AX282" s="13" t="s">
        <v>86</v>
      </c>
      <c r="AY282" s="231" t="s">
        <v>126</v>
      </c>
    </row>
    <row r="283" spans="1:65" s="2" customFormat="1" ht="16.5" customHeight="1">
      <c r="A283" s="34"/>
      <c r="B283" s="35"/>
      <c r="C283" s="203" t="s">
        <v>356</v>
      </c>
      <c r="D283" s="203" t="s">
        <v>128</v>
      </c>
      <c r="E283" s="204" t="s">
        <v>357</v>
      </c>
      <c r="F283" s="205" t="s">
        <v>358</v>
      </c>
      <c r="G283" s="206" t="s">
        <v>151</v>
      </c>
      <c r="H283" s="207">
        <v>122.25</v>
      </c>
      <c r="I283" s="208"/>
      <c r="J283" s="209">
        <f>ROUND(I283*H283,2)</f>
        <v>0</v>
      </c>
      <c r="K283" s="205" t="s">
        <v>132</v>
      </c>
      <c r="L283" s="39"/>
      <c r="M283" s="210" t="s">
        <v>1</v>
      </c>
      <c r="N283" s="211" t="s">
        <v>43</v>
      </c>
      <c r="O283" s="71"/>
      <c r="P283" s="212">
        <f>O283*H283</f>
        <v>0</v>
      </c>
      <c r="Q283" s="212">
        <v>0</v>
      </c>
      <c r="R283" s="212">
        <f>Q283*H283</f>
        <v>0</v>
      </c>
      <c r="S283" s="212">
        <v>0</v>
      </c>
      <c r="T283" s="213">
        <f>S283*H283</f>
        <v>0</v>
      </c>
      <c r="U283" s="34"/>
      <c r="V283" s="34"/>
      <c r="W283" s="34"/>
      <c r="X283" s="34"/>
      <c r="Y283" s="34"/>
      <c r="Z283" s="34"/>
      <c r="AA283" s="34"/>
      <c r="AB283" s="34"/>
      <c r="AC283" s="34"/>
      <c r="AD283" s="34"/>
      <c r="AE283" s="34"/>
      <c r="AR283" s="214" t="s">
        <v>133</v>
      </c>
      <c r="AT283" s="214" t="s">
        <v>128</v>
      </c>
      <c r="AU283" s="214" t="s">
        <v>88</v>
      </c>
      <c r="AY283" s="17" t="s">
        <v>126</v>
      </c>
      <c r="BE283" s="215">
        <f>IF(N283="základní",J283,0)</f>
        <v>0</v>
      </c>
      <c r="BF283" s="215">
        <f>IF(N283="snížená",J283,0)</f>
        <v>0</v>
      </c>
      <c r="BG283" s="215">
        <f>IF(N283="zákl. přenesená",J283,0)</f>
        <v>0</v>
      </c>
      <c r="BH283" s="215">
        <f>IF(N283="sníž. přenesená",J283,0)</f>
        <v>0</v>
      </c>
      <c r="BI283" s="215">
        <f>IF(N283="nulová",J283,0)</f>
        <v>0</v>
      </c>
      <c r="BJ283" s="17" t="s">
        <v>86</v>
      </c>
      <c r="BK283" s="215">
        <f>ROUND(I283*H283,2)</f>
        <v>0</v>
      </c>
      <c r="BL283" s="17" t="s">
        <v>133</v>
      </c>
      <c r="BM283" s="214" t="s">
        <v>359</v>
      </c>
    </row>
    <row r="284" spans="1:65" s="2" customFormat="1" ht="11.25">
      <c r="A284" s="34"/>
      <c r="B284" s="35"/>
      <c r="C284" s="36"/>
      <c r="D284" s="216" t="s">
        <v>135</v>
      </c>
      <c r="E284" s="36"/>
      <c r="F284" s="217" t="s">
        <v>360</v>
      </c>
      <c r="G284" s="36"/>
      <c r="H284" s="36"/>
      <c r="I284" s="115"/>
      <c r="J284" s="36"/>
      <c r="K284" s="36"/>
      <c r="L284" s="39"/>
      <c r="M284" s="218"/>
      <c r="N284" s="219"/>
      <c r="O284" s="71"/>
      <c r="P284" s="71"/>
      <c r="Q284" s="71"/>
      <c r="R284" s="71"/>
      <c r="S284" s="71"/>
      <c r="T284" s="72"/>
      <c r="U284" s="34"/>
      <c r="V284" s="34"/>
      <c r="W284" s="34"/>
      <c r="X284" s="34"/>
      <c r="Y284" s="34"/>
      <c r="Z284" s="34"/>
      <c r="AA284" s="34"/>
      <c r="AB284" s="34"/>
      <c r="AC284" s="34"/>
      <c r="AD284" s="34"/>
      <c r="AE284" s="34"/>
      <c r="AT284" s="17" t="s">
        <v>135</v>
      </c>
      <c r="AU284" s="17" t="s">
        <v>88</v>
      </c>
    </row>
    <row r="285" spans="1:65" s="2" customFormat="1" ht="29.25">
      <c r="A285" s="34"/>
      <c r="B285" s="35"/>
      <c r="C285" s="36"/>
      <c r="D285" s="216" t="s">
        <v>139</v>
      </c>
      <c r="E285" s="36"/>
      <c r="F285" s="220" t="s">
        <v>361</v>
      </c>
      <c r="G285" s="36"/>
      <c r="H285" s="36"/>
      <c r="I285" s="115"/>
      <c r="J285" s="36"/>
      <c r="K285" s="36"/>
      <c r="L285" s="39"/>
      <c r="M285" s="218"/>
      <c r="N285" s="219"/>
      <c r="O285" s="71"/>
      <c r="P285" s="71"/>
      <c r="Q285" s="71"/>
      <c r="R285" s="71"/>
      <c r="S285" s="71"/>
      <c r="T285" s="72"/>
      <c r="U285" s="34"/>
      <c r="V285" s="34"/>
      <c r="W285" s="34"/>
      <c r="X285" s="34"/>
      <c r="Y285" s="34"/>
      <c r="Z285" s="34"/>
      <c r="AA285" s="34"/>
      <c r="AB285" s="34"/>
      <c r="AC285" s="34"/>
      <c r="AD285" s="34"/>
      <c r="AE285" s="34"/>
      <c r="AT285" s="17" t="s">
        <v>139</v>
      </c>
      <c r="AU285" s="17" t="s">
        <v>88</v>
      </c>
    </row>
    <row r="286" spans="1:65" s="13" customFormat="1" ht="11.25">
      <c r="B286" s="221"/>
      <c r="C286" s="222"/>
      <c r="D286" s="216" t="s">
        <v>141</v>
      </c>
      <c r="E286" s="223" t="s">
        <v>1</v>
      </c>
      <c r="F286" s="224" t="s">
        <v>362</v>
      </c>
      <c r="G286" s="222"/>
      <c r="H286" s="225">
        <v>122.25</v>
      </c>
      <c r="I286" s="226"/>
      <c r="J286" s="222"/>
      <c r="K286" s="222"/>
      <c r="L286" s="227"/>
      <c r="M286" s="228"/>
      <c r="N286" s="229"/>
      <c r="O286" s="229"/>
      <c r="P286" s="229"/>
      <c r="Q286" s="229"/>
      <c r="R286" s="229"/>
      <c r="S286" s="229"/>
      <c r="T286" s="230"/>
      <c r="AT286" s="231" t="s">
        <v>141</v>
      </c>
      <c r="AU286" s="231" t="s">
        <v>88</v>
      </c>
      <c r="AV286" s="13" t="s">
        <v>88</v>
      </c>
      <c r="AW286" s="13" t="s">
        <v>34</v>
      </c>
      <c r="AX286" s="13" t="s">
        <v>86</v>
      </c>
      <c r="AY286" s="231" t="s">
        <v>126</v>
      </c>
    </row>
    <row r="287" spans="1:65" s="12" customFormat="1" ht="22.9" customHeight="1">
      <c r="B287" s="187"/>
      <c r="C287" s="188"/>
      <c r="D287" s="189" t="s">
        <v>77</v>
      </c>
      <c r="E287" s="201" t="s">
        <v>133</v>
      </c>
      <c r="F287" s="201" t="s">
        <v>363</v>
      </c>
      <c r="G287" s="188"/>
      <c r="H287" s="188"/>
      <c r="I287" s="191"/>
      <c r="J287" s="202">
        <f>BK287</f>
        <v>0</v>
      </c>
      <c r="K287" s="188"/>
      <c r="L287" s="193"/>
      <c r="M287" s="194"/>
      <c r="N287" s="195"/>
      <c r="O287" s="195"/>
      <c r="P287" s="196">
        <f>SUM(P288:P295)</f>
        <v>0</v>
      </c>
      <c r="Q287" s="195"/>
      <c r="R287" s="196">
        <f>SUM(R288:R295)</f>
        <v>0</v>
      </c>
      <c r="S287" s="195"/>
      <c r="T287" s="197">
        <f>SUM(T288:T295)</f>
        <v>0</v>
      </c>
      <c r="AR287" s="198" t="s">
        <v>86</v>
      </c>
      <c r="AT287" s="199" t="s">
        <v>77</v>
      </c>
      <c r="AU287" s="199" t="s">
        <v>86</v>
      </c>
      <c r="AY287" s="198" t="s">
        <v>126</v>
      </c>
      <c r="BK287" s="200">
        <f>SUM(BK288:BK295)</f>
        <v>0</v>
      </c>
    </row>
    <row r="288" spans="1:65" s="2" customFormat="1" ht="16.5" customHeight="1">
      <c r="A288" s="34"/>
      <c r="B288" s="35"/>
      <c r="C288" s="203" t="s">
        <v>364</v>
      </c>
      <c r="D288" s="203" t="s">
        <v>128</v>
      </c>
      <c r="E288" s="204" t="s">
        <v>365</v>
      </c>
      <c r="F288" s="205" t="s">
        <v>366</v>
      </c>
      <c r="G288" s="206" t="s">
        <v>151</v>
      </c>
      <c r="H288" s="207">
        <v>1.2</v>
      </c>
      <c r="I288" s="208"/>
      <c r="J288" s="209">
        <f>ROUND(I288*H288,2)</f>
        <v>0</v>
      </c>
      <c r="K288" s="205" t="s">
        <v>132</v>
      </c>
      <c r="L288" s="39"/>
      <c r="M288" s="210" t="s">
        <v>1</v>
      </c>
      <c r="N288" s="211" t="s">
        <v>43</v>
      </c>
      <c r="O288" s="71"/>
      <c r="P288" s="212">
        <f>O288*H288</f>
        <v>0</v>
      </c>
      <c r="Q288" s="212">
        <v>0</v>
      </c>
      <c r="R288" s="212">
        <f>Q288*H288</f>
        <v>0</v>
      </c>
      <c r="S288" s="212">
        <v>0</v>
      </c>
      <c r="T288" s="213">
        <f>S288*H288</f>
        <v>0</v>
      </c>
      <c r="U288" s="34"/>
      <c r="V288" s="34"/>
      <c r="W288" s="34"/>
      <c r="X288" s="34"/>
      <c r="Y288" s="34"/>
      <c r="Z288" s="34"/>
      <c r="AA288" s="34"/>
      <c r="AB288" s="34"/>
      <c r="AC288" s="34"/>
      <c r="AD288" s="34"/>
      <c r="AE288" s="34"/>
      <c r="AR288" s="214" t="s">
        <v>133</v>
      </c>
      <c r="AT288" s="214" t="s">
        <v>128</v>
      </c>
      <c r="AU288" s="214" t="s">
        <v>88</v>
      </c>
      <c r="AY288" s="17" t="s">
        <v>126</v>
      </c>
      <c r="BE288" s="215">
        <f>IF(N288="základní",J288,0)</f>
        <v>0</v>
      </c>
      <c r="BF288" s="215">
        <f>IF(N288="snížená",J288,0)</f>
        <v>0</v>
      </c>
      <c r="BG288" s="215">
        <f>IF(N288="zákl. přenesená",J288,0)</f>
        <v>0</v>
      </c>
      <c r="BH288" s="215">
        <f>IF(N288="sníž. přenesená",J288,0)</f>
        <v>0</v>
      </c>
      <c r="BI288" s="215">
        <f>IF(N288="nulová",J288,0)</f>
        <v>0</v>
      </c>
      <c r="BJ288" s="17" t="s">
        <v>86</v>
      </c>
      <c r="BK288" s="215">
        <f>ROUND(I288*H288,2)</f>
        <v>0</v>
      </c>
      <c r="BL288" s="17" t="s">
        <v>133</v>
      </c>
      <c r="BM288" s="214" t="s">
        <v>367</v>
      </c>
    </row>
    <row r="289" spans="1:65" s="2" customFormat="1" ht="19.5">
      <c r="A289" s="34"/>
      <c r="B289" s="35"/>
      <c r="C289" s="36"/>
      <c r="D289" s="216" t="s">
        <v>135</v>
      </c>
      <c r="E289" s="36"/>
      <c r="F289" s="217" t="s">
        <v>368</v>
      </c>
      <c r="G289" s="36"/>
      <c r="H289" s="36"/>
      <c r="I289" s="115"/>
      <c r="J289" s="36"/>
      <c r="K289" s="36"/>
      <c r="L289" s="39"/>
      <c r="M289" s="218"/>
      <c r="N289" s="219"/>
      <c r="O289" s="71"/>
      <c r="P289" s="71"/>
      <c r="Q289" s="71"/>
      <c r="R289" s="71"/>
      <c r="S289" s="71"/>
      <c r="T289" s="72"/>
      <c r="U289" s="34"/>
      <c r="V289" s="34"/>
      <c r="W289" s="34"/>
      <c r="X289" s="34"/>
      <c r="Y289" s="34"/>
      <c r="Z289" s="34"/>
      <c r="AA289" s="34"/>
      <c r="AB289" s="34"/>
      <c r="AC289" s="34"/>
      <c r="AD289" s="34"/>
      <c r="AE289" s="34"/>
      <c r="AT289" s="17" t="s">
        <v>135</v>
      </c>
      <c r="AU289" s="17" t="s">
        <v>88</v>
      </c>
    </row>
    <row r="290" spans="1:65" s="2" customFormat="1" ht="39">
      <c r="A290" s="34"/>
      <c r="B290" s="35"/>
      <c r="C290" s="36"/>
      <c r="D290" s="216" t="s">
        <v>137</v>
      </c>
      <c r="E290" s="36"/>
      <c r="F290" s="220" t="s">
        <v>369</v>
      </c>
      <c r="G290" s="36"/>
      <c r="H290" s="36"/>
      <c r="I290" s="115"/>
      <c r="J290" s="36"/>
      <c r="K290" s="36"/>
      <c r="L290" s="39"/>
      <c r="M290" s="218"/>
      <c r="N290" s="219"/>
      <c r="O290" s="71"/>
      <c r="P290" s="71"/>
      <c r="Q290" s="71"/>
      <c r="R290" s="71"/>
      <c r="S290" s="71"/>
      <c r="T290" s="72"/>
      <c r="U290" s="34"/>
      <c r="V290" s="34"/>
      <c r="W290" s="34"/>
      <c r="X290" s="34"/>
      <c r="Y290" s="34"/>
      <c r="Z290" s="34"/>
      <c r="AA290" s="34"/>
      <c r="AB290" s="34"/>
      <c r="AC290" s="34"/>
      <c r="AD290" s="34"/>
      <c r="AE290" s="34"/>
      <c r="AT290" s="17" t="s">
        <v>137</v>
      </c>
      <c r="AU290" s="17" t="s">
        <v>88</v>
      </c>
    </row>
    <row r="291" spans="1:65" s="13" customFormat="1" ht="11.25">
      <c r="B291" s="221"/>
      <c r="C291" s="222"/>
      <c r="D291" s="216" t="s">
        <v>141</v>
      </c>
      <c r="E291" s="223" t="s">
        <v>1</v>
      </c>
      <c r="F291" s="224" t="s">
        <v>370</v>
      </c>
      <c r="G291" s="222"/>
      <c r="H291" s="225">
        <v>1.2</v>
      </c>
      <c r="I291" s="226"/>
      <c r="J291" s="222"/>
      <c r="K291" s="222"/>
      <c r="L291" s="227"/>
      <c r="M291" s="228"/>
      <c r="N291" s="229"/>
      <c r="O291" s="229"/>
      <c r="P291" s="229"/>
      <c r="Q291" s="229"/>
      <c r="R291" s="229"/>
      <c r="S291" s="229"/>
      <c r="T291" s="230"/>
      <c r="AT291" s="231" t="s">
        <v>141</v>
      </c>
      <c r="AU291" s="231" t="s">
        <v>88</v>
      </c>
      <c r="AV291" s="13" t="s">
        <v>88</v>
      </c>
      <c r="AW291" s="13" t="s">
        <v>34</v>
      </c>
      <c r="AX291" s="13" t="s">
        <v>86</v>
      </c>
      <c r="AY291" s="231" t="s">
        <v>126</v>
      </c>
    </row>
    <row r="292" spans="1:65" s="2" customFormat="1" ht="21.75" customHeight="1">
      <c r="A292" s="34"/>
      <c r="B292" s="35"/>
      <c r="C292" s="203" t="s">
        <v>371</v>
      </c>
      <c r="D292" s="203" t="s">
        <v>128</v>
      </c>
      <c r="E292" s="204" t="s">
        <v>372</v>
      </c>
      <c r="F292" s="205" t="s">
        <v>373</v>
      </c>
      <c r="G292" s="206" t="s">
        <v>151</v>
      </c>
      <c r="H292" s="207">
        <v>0.28799999999999998</v>
      </c>
      <c r="I292" s="208"/>
      <c r="J292" s="209">
        <f>ROUND(I292*H292,2)</f>
        <v>0</v>
      </c>
      <c r="K292" s="205" t="s">
        <v>132</v>
      </c>
      <c r="L292" s="39"/>
      <c r="M292" s="210" t="s">
        <v>1</v>
      </c>
      <c r="N292" s="211" t="s">
        <v>43</v>
      </c>
      <c r="O292" s="71"/>
      <c r="P292" s="212">
        <f>O292*H292</f>
        <v>0</v>
      </c>
      <c r="Q292" s="212">
        <v>0</v>
      </c>
      <c r="R292" s="212">
        <f>Q292*H292</f>
        <v>0</v>
      </c>
      <c r="S292" s="212">
        <v>0</v>
      </c>
      <c r="T292" s="213">
        <f>S292*H292</f>
        <v>0</v>
      </c>
      <c r="U292" s="34"/>
      <c r="V292" s="34"/>
      <c r="W292" s="34"/>
      <c r="X292" s="34"/>
      <c r="Y292" s="34"/>
      <c r="Z292" s="34"/>
      <c r="AA292" s="34"/>
      <c r="AB292" s="34"/>
      <c r="AC292" s="34"/>
      <c r="AD292" s="34"/>
      <c r="AE292" s="34"/>
      <c r="AR292" s="214" t="s">
        <v>133</v>
      </c>
      <c r="AT292" s="214" t="s">
        <v>128</v>
      </c>
      <c r="AU292" s="214" t="s">
        <v>88</v>
      </c>
      <c r="AY292" s="17" t="s">
        <v>126</v>
      </c>
      <c r="BE292" s="215">
        <f>IF(N292="základní",J292,0)</f>
        <v>0</v>
      </c>
      <c r="BF292" s="215">
        <f>IF(N292="snížená",J292,0)</f>
        <v>0</v>
      </c>
      <c r="BG292" s="215">
        <f>IF(N292="zákl. přenesená",J292,0)</f>
        <v>0</v>
      </c>
      <c r="BH292" s="215">
        <f>IF(N292="sníž. přenesená",J292,0)</f>
        <v>0</v>
      </c>
      <c r="BI292" s="215">
        <f>IF(N292="nulová",J292,0)</f>
        <v>0</v>
      </c>
      <c r="BJ292" s="17" t="s">
        <v>86</v>
      </c>
      <c r="BK292" s="215">
        <f>ROUND(I292*H292,2)</f>
        <v>0</v>
      </c>
      <c r="BL292" s="17" t="s">
        <v>133</v>
      </c>
      <c r="BM292" s="214" t="s">
        <v>374</v>
      </c>
    </row>
    <row r="293" spans="1:65" s="2" customFormat="1" ht="29.25">
      <c r="A293" s="34"/>
      <c r="B293" s="35"/>
      <c r="C293" s="36"/>
      <c r="D293" s="216" t="s">
        <v>135</v>
      </c>
      <c r="E293" s="36"/>
      <c r="F293" s="217" t="s">
        <v>375</v>
      </c>
      <c r="G293" s="36"/>
      <c r="H293" s="36"/>
      <c r="I293" s="115"/>
      <c r="J293" s="36"/>
      <c r="K293" s="36"/>
      <c r="L293" s="39"/>
      <c r="M293" s="218"/>
      <c r="N293" s="219"/>
      <c r="O293" s="71"/>
      <c r="P293" s="71"/>
      <c r="Q293" s="71"/>
      <c r="R293" s="71"/>
      <c r="S293" s="71"/>
      <c r="T293" s="72"/>
      <c r="U293" s="34"/>
      <c r="V293" s="34"/>
      <c r="W293" s="34"/>
      <c r="X293" s="34"/>
      <c r="Y293" s="34"/>
      <c r="Z293" s="34"/>
      <c r="AA293" s="34"/>
      <c r="AB293" s="34"/>
      <c r="AC293" s="34"/>
      <c r="AD293" s="34"/>
      <c r="AE293" s="34"/>
      <c r="AT293" s="17" t="s">
        <v>135</v>
      </c>
      <c r="AU293" s="17" t="s">
        <v>88</v>
      </c>
    </row>
    <row r="294" spans="1:65" s="2" customFormat="1" ht="39">
      <c r="A294" s="34"/>
      <c r="B294" s="35"/>
      <c r="C294" s="36"/>
      <c r="D294" s="216" t="s">
        <v>137</v>
      </c>
      <c r="E294" s="36"/>
      <c r="F294" s="220" t="s">
        <v>376</v>
      </c>
      <c r="G294" s="36"/>
      <c r="H294" s="36"/>
      <c r="I294" s="115"/>
      <c r="J294" s="36"/>
      <c r="K294" s="36"/>
      <c r="L294" s="39"/>
      <c r="M294" s="218"/>
      <c r="N294" s="219"/>
      <c r="O294" s="71"/>
      <c r="P294" s="71"/>
      <c r="Q294" s="71"/>
      <c r="R294" s="71"/>
      <c r="S294" s="71"/>
      <c r="T294" s="72"/>
      <c r="U294" s="34"/>
      <c r="V294" s="34"/>
      <c r="W294" s="34"/>
      <c r="X294" s="34"/>
      <c r="Y294" s="34"/>
      <c r="Z294" s="34"/>
      <c r="AA294" s="34"/>
      <c r="AB294" s="34"/>
      <c r="AC294" s="34"/>
      <c r="AD294" s="34"/>
      <c r="AE294" s="34"/>
      <c r="AT294" s="17" t="s">
        <v>137</v>
      </c>
      <c r="AU294" s="17" t="s">
        <v>88</v>
      </c>
    </row>
    <row r="295" spans="1:65" s="13" customFormat="1" ht="11.25">
      <c r="B295" s="221"/>
      <c r="C295" s="222"/>
      <c r="D295" s="216" t="s">
        <v>141</v>
      </c>
      <c r="E295" s="223" t="s">
        <v>1</v>
      </c>
      <c r="F295" s="224" t="s">
        <v>377</v>
      </c>
      <c r="G295" s="222"/>
      <c r="H295" s="225">
        <v>0.28799999999999998</v>
      </c>
      <c r="I295" s="226"/>
      <c r="J295" s="222"/>
      <c r="K295" s="222"/>
      <c r="L295" s="227"/>
      <c r="M295" s="228"/>
      <c r="N295" s="229"/>
      <c r="O295" s="229"/>
      <c r="P295" s="229"/>
      <c r="Q295" s="229"/>
      <c r="R295" s="229"/>
      <c r="S295" s="229"/>
      <c r="T295" s="230"/>
      <c r="AT295" s="231" t="s">
        <v>141</v>
      </c>
      <c r="AU295" s="231" t="s">
        <v>88</v>
      </c>
      <c r="AV295" s="13" t="s">
        <v>88</v>
      </c>
      <c r="AW295" s="13" t="s">
        <v>34</v>
      </c>
      <c r="AX295" s="13" t="s">
        <v>86</v>
      </c>
      <c r="AY295" s="231" t="s">
        <v>126</v>
      </c>
    </row>
    <row r="296" spans="1:65" s="12" customFormat="1" ht="22.9" customHeight="1">
      <c r="B296" s="187"/>
      <c r="C296" s="188"/>
      <c r="D296" s="189" t="s">
        <v>77</v>
      </c>
      <c r="E296" s="201" t="s">
        <v>161</v>
      </c>
      <c r="F296" s="201" t="s">
        <v>378</v>
      </c>
      <c r="G296" s="188"/>
      <c r="H296" s="188"/>
      <c r="I296" s="191"/>
      <c r="J296" s="202">
        <f>BK296</f>
        <v>0</v>
      </c>
      <c r="K296" s="188"/>
      <c r="L296" s="193"/>
      <c r="M296" s="194"/>
      <c r="N296" s="195"/>
      <c r="O296" s="195"/>
      <c r="P296" s="196">
        <f>SUM(P297:P411)</f>
        <v>0</v>
      </c>
      <c r="Q296" s="195"/>
      <c r="R296" s="196">
        <f>SUM(R297:R411)</f>
        <v>569.09622999999999</v>
      </c>
      <c r="S296" s="195"/>
      <c r="T296" s="197">
        <f>SUM(T297:T411)</f>
        <v>0</v>
      </c>
      <c r="AR296" s="198" t="s">
        <v>86</v>
      </c>
      <c r="AT296" s="199" t="s">
        <v>77</v>
      </c>
      <c r="AU296" s="199" t="s">
        <v>86</v>
      </c>
      <c r="AY296" s="198" t="s">
        <v>126</v>
      </c>
      <c r="BK296" s="200">
        <f>SUM(BK297:BK411)</f>
        <v>0</v>
      </c>
    </row>
    <row r="297" spans="1:65" s="2" customFormat="1" ht="16.5" customHeight="1">
      <c r="A297" s="34"/>
      <c r="B297" s="35"/>
      <c r="C297" s="203" t="s">
        <v>379</v>
      </c>
      <c r="D297" s="203" t="s">
        <v>128</v>
      </c>
      <c r="E297" s="204" t="s">
        <v>380</v>
      </c>
      <c r="F297" s="205" t="s">
        <v>381</v>
      </c>
      <c r="G297" s="206" t="s">
        <v>271</v>
      </c>
      <c r="H297" s="207">
        <v>411.3</v>
      </c>
      <c r="I297" s="208"/>
      <c r="J297" s="209">
        <f>ROUND(I297*H297,2)</f>
        <v>0</v>
      </c>
      <c r="K297" s="205" t="s">
        <v>132</v>
      </c>
      <c r="L297" s="39"/>
      <c r="M297" s="210" t="s">
        <v>1</v>
      </c>
      <c r="N297" s="211" t="s">
        <v>43</v>
      </c>
      <c r="O297" s="71"/>
      <c r="P297" s="212">
        <f>O297*H297</f>
        <v>0</v>
      </c>
      <c r="Q297" s="212">
        <v>0</v>
      </c>
      <c r="R297" s="212">
        <f>Q297*H297</f>
        <v>0</v>
      </c>
      <c r="S297" s="212">
        <v>0</v>
      </c>
      <c r="T297" s="213">
        <f>S297*H297</f>
        <v>0</v>
      </c>
      <c r="U297" s="34"/>
      <c r="V297" s="34"/>
      <c r="W297" s="34"/>
      <c r="X297" s="34"/>
      <c r="Y297" s="34"/>
      <c r="Z297" s="34"/>
      <c r="AA297" s="34"/>
      <c r="AB297" s="34"/>
      <c r="AC297" s="34"/>
      <c r="AD297" s="34"/>
      <c r="AE297" s="34"/>
      <c r="AR297" s="214" t="s">
        <v>133</v>
      </c>
      <c r="AT297" s="214" t="s">
        <v>128</v>
      </c>
      <c r="AU297" s="214" t="s">
        <v>88</v>
      </c>
      <c r="AY297" s="17" t="s">
        <v>126</v>
      </c>
      <c r="BE297" s="215">
        <f>IF(N297="základní",J297,0)</f>
        <v>0</v>
      </c>
      <c r="BF297" s="215">
        <f>IF(N297="snížená",J297,0)</f>
        <v>0</v>
      </c>
      <c r="BG297" s="215">
        <f>IF(N297="zákl. přenesená",J297,0)</f>
        <v>0</v>
      </c>
      <c r="BH297" s="215">
        <f>IF(N297="sníž. přenesená",J297,0)</f>
        <v>0</v>
      </c>
      <c r="BI297" s="215">
        <f>IF(N297="nulová",J297,0)</f>
        <v>0</v>
      </c>
      <c r="BJ297" s="17" t="s">
        <v>86</v>
      </c>
      <c r="BK297" s="215">
        <f>ROUND(I297*H297,2)</f>
        <v>0</v>
      </c>
      <c r="BL297" s="17" t="s">
        <v>133</v>
      </c>
      <c r="BM297" s="214" t="s">
        <v>382</v>
      </c>
    </row>
    <row r="298" spans="1:65" s="2" customFormat="1" ht="19.5">
      <c r="A298" s="34"/>
      <c r="B298" s="35"/>
      <c r="C298" s="36"/>
      <c r="D298" s="216" t="s">
        <v>135</v>
      </c>
      <c r="E298" s="36"/>
      <c r="F298" s="217" t="s">
        <v>383</v>
      </c>
      <c r="G298" s="36"/>
      <c r="H298" s="36"/>
      <c r="I298" s="115"/>
      <c r="J298" s="36"/>
      <c r="K298" s="36"/>
      <c r="L298" s="39"/>
      <c r="M298" s="218"/>
      <c r="N298" s="219"/>
      <c r="O298" s="71"/>
      <c r="P298" s="71"/>
      <c r="Q298" s="71"/>
      <c r="R298" s="71"/>
      <c r="S298" s="71"/>
      <c r="T298" s="72"/>
      <c r="U298" s="34"/>
      <c r="V298" s="34"/>
      <c r="W298" s="34"/>
      <c r="X298" s="34"/>
      <c r="Y298" s="34"/>
      <c r="Z298" s="34"/>
      <c r="AA298" s="34"/>
      <c r="AB298" s="34"/>
      <c r="AC298" s="34"/>
      <c r="AD298" s="34"/>
      <c r="AE298" s="34"/>
      <c r="AT298" s="17" t="s">
        <v>135</v>
      </c>
      <c r="AU298" s="17" t="s">
        <v>88</v>
      </c>
    </row>
    <row r="299" spans="1:65" s="13" customFormat="1" ht="11.25">
      <c r="B299" s="221"/>
      <c r="C299" s="222"/>
      <c r="D299" s="216" t="s">
        <v>141</v>
      </c>
      <c r="E299" s="223" t="s">
        <v>1</v>
      </c>
      <c r="F299" s="224" t="s">
        <v>384</v>
      </c>
      <c r="G299" s="222"/>
      <c r="H299" s="225">
        <v>411.3</v>
      </c>
      <c r="I299" s="226"/>
      <c r="J299" s="222"/>
      <c r="K299" s="222"/>
      <c r="L299" s="227"/>
      <c r="M299" s="228"/>
      <c r="N299" s="229"/>
      <c r="O299" s="229"/>
      <c r="P299" s="229"/>
      <c r="Q299" s="229"/>
      <c r="R299" s="229"/>
      <c r="S299" s="229"/>
      <c r="T299" s="230"/>
      <c r="AT299" s="231" t="s">
        <v>141</v>
      </c>
      <c r="AU299" s="231" t="s">
        <v>88</v>
      </c>
      <c r="AV299" s="13" t="s">
        <v>88</v>
      </c>
      <c r="AW299" s="13" t="s">
        <v>34</v>
      </c>
      <c r="AX299" s="13" t="s">
        <v>86</v>
      </c>
      <c r="AY299" s="231" t="s">
        <v>126</v>
      </c>
    </row>
    <row r="300" spans="1:65" s="2" customFormat="1" ht="16.5" customHeight="1">
      <c r="A300" s="34"/>
      <c r="B300" s="35"/>
      <c r="C300" s="203" t="s">
        <v>385</v>
      </c>
      <c r="D300" s="203" t="s">
        <v>128</v>
      </c>
      <c r="E300" s="204" t="s">
        <v>386</v>
      </c>
      <c r="F300" s="205" t="s">
        <v>387</v>
      </c>
      <c r="G300" s="206" t="s">
        <v>271</v>
      </c>
      <c r="H300" s="207">
        <v>1687.5</v>
      </c>
      <c r="I300" s="208"/>
      <c r="J300" s="209">
        <f>ROUND(I300*H300,2)</f>
        <v>0</v>
      </c>
      <c r="K300" s="205" t="s">
        <v>132</v>
      </c>
      <c r="L300" s="39"/>
      <c r="M300" s="210" t="s">
        <v>1</v>
      </c>
      <c r="N300" s="211" t="s">
        <v>43</v>
      </c>
      <c r="O300" s="71"/>
      <c r="P300" s="212">
        <f>O300*H300</f>
        <v>0</v>
      </c>
      <c r="Q300" s="212">
        <v>0</v>
      </c>
      <c r="R300" s="212">
        <f>Q300*H300</f>
        <v>0</v>
      </c>
      <c r="S300" s="212">
        <v>0</v>
      </c>
      <c r="T300" s="213">
        <f>S300*H300</f>
        <v>0</v>
      </c>
      <c r="U300" s="34"/>
      <c r="V300" s="34"/>
      <c r="W300" s="34"/>
      <c r="X300" s="34"/>
      <c r="Y300" s="34"/>
      <c r="Z300" s="34"/>
      <c r="AA300" s="34"/>
      <c r="AB300" s="34"/>
      <c r="AC300" s="34"/>
      <c r="AD300" s="34"/>
      <c r="AE300" s="34"/>
      <c r="AR300" s="214" t="s">
        <v>133</v>
      </c>
      <c r="AT300" s="214" t="s">
        <v>128</v>
      </c>
      <c r="AU300" s="214" t="s">
        <v>88</v>
      </c>
      <c r="AY300" s="17" t="s">
        <v>126</v>
      </c>
      <c r="BE300" s="215">
        <f>IF(N300="základní",J300,0)</f>
        <v>0</v>
      </c>
      <c r="BF300" s="215">
        <f>IF(N300="snížená",J300,0)</f>
        <v>0</v>
      </c>
      <c r="BG300" s="215">
        <f>IF(N300="zákl. přenesená",J300,0)</f>
        <v>0</v>
      </c>
      <c r="BH300" s="215">
        <f>IF(N300="sníž. přenesená",J300,0)</f>
        <v>0</v>
      </c>
      <c r="BI300" s="215">
        <f>IF(N300="nulová",J300,0)</f>
        <v>0</v>
      </c>
      <c r="BJ300" s="17" t="s">
        <v>86</v>
      </c>
      <c r="BK300" s="215">
        <f>ROUND(I300*H300,2)</f>
        <v>0</v>
      </c>
      <c r="BL300" s="17" t="s">
        <v>133</v>
      </c>
      <c r="BM300" s="214" t="s">
        <v>388</v>
      </c>
    </row>
    <row r="301" spans="1:65" s="2" customFormat="1" ht="19.5">
      <c r="A301" s="34"/>
      <c r="B301" s="35"/>
      <c r="C301" s="36"/>
      <c r="D301" s="216" t="s">
        <v>135</v>
      </c>
      <c r="E301" s="36"/>
      <c r="F301" s="217" t="s">
        <v>389</v>
      </c>
      <c r="G301" s="36"/>
      <c r="H301" s="36"/>
      <c r="I301" s="115"/>
      <c r="J301" s="36"/>
      <c r="K301" s="36"/>
      <c r="L301" s="39"/>
      <c r="M301" s="218"/>
      <c r="N301" s="219"/>
      <c r="O301" s="71"/>
      <c r="P301" s="71"/>
      <c r="Q301" s="71"/>
      <c r="R301" s="71"/>
      <c r="S301" s="71"/>
      <c r="T301" s="72"/>
      <c r="U301" s="34"/>
      <c r="V301" s="34"/>
      <c r="W301" s="34"/>
      <c r="X301" s="34"/>
      <c r="Y301" s="34"/>
      <c r="Z301" s="34"/>
      <c r="AA301" s="34"/>
      <c r="AB301" s="34"/>
      <c r="AC301" s="34"/>
      <c r="AD301" s="34"/>
      <c r="AE301" s="34"/>
      <c r="AT301" s="17" t="s">
        <v>135</v>
      </c>
      <c r="AU301" s="17" t="s">
        <v>88</v>
      </c>
    </row>
    <row r="302" spans="1:65" s="13" customFormat="1" ht="11.25">
      <c r="B302" s="221"/>
      <c r="C302" s="222"/>
      <c r="D302" s="216" t="s">
        <v>141</v>
      </c>
      <c r="E302" s="223" t="s">
        <v>1</v>
      </c>
      <c r="F302" s="224" t="s">
        <v>390</v>
      </c>
      <c r="G302" s="222"/>
      <c r="H302" s="225">
        <v>990</v>
      </c>
      <c r="I302" s="226"/>
      <c r="J302" s="222"/>
      <c r="K302" s="222"/>
      <c r="L302" s="227"/>
      <c r="M302" s="228"/>
      <c r="N302" s="229"/>
      <c r="O302" s="229"/>
      <c r="P302" s="229"/>
      <c r="Q302" s="229"/>
      <c r="R302" s="229"/>
      <c r="S302" s="229"/>
      <c r="T302" s="230"/>
      <c r="AT302" s="231" t="s">
        <v>141</v>
      </c>
      <c r="AU302" s="231" t="s">
        <v>88</v>
      </c>
      <c r="AV302" s="13" t="s">
        <v>88</v>
      </c>
      <c r="AW302" s="13" t="s">
        <v>34</v>
      </c>
      <c r="AX302" s="13" t="s">
        <v>78</v>
      </c>
      <c r="AY302" s="231" t="s">
        <v>126</v>
      </c>
    </row>
    <row r="303" spans="1:65" s="13" customFormat="1" ht="11.25">
      <c r="B303" s="221"/>
      <c r="C303" s="222"/>
      <c r="D303" s="216" t="s">
        <v>141</v>
      </c>
      <c r="E303" s="223" t="s">
        <v>1</v>
      </c>
      <c r="F303" s="224" t="s">
        <v>391</v>
      </c>
      <c r="G303" s="222"/>
      <c r="H303" s="225">
        <v>697.5</v>
      </c>
      <c r="I303" s="226"/>
      <c r="J303" s="222"/>
      <c r="K303" s="222"/>
      <c r="L303" s="227"/>
      <c r="M303" s="228"/>
      <c r="N303" s="229"/>
      <c r="O303" s="229"/>
      <c r="P303" s="229"/>
      <c r="Q303" s="229"/>
      <c r="R303" s="229"/>
      <c r="S303" s="229"/>
      <c r="T303" s="230"/>
      <c r="AT303" s="231" t="s">
        <v>141</v>
      </c>
      <c r="AU303" s="231" t="s">
        <v>88</v>
      </c>
      <c r="AV303" s="13" t="s">
        <v>88</v>
      </c>
      <c r="AW303" s="13" t="s">
        <v>34</v>
      </c>
      <c r="AX303" s="13" t="s">
        <v>78</v>
      </c>
      <c r="AY303" s="231" t="s">
        <v>126</v>
      </c>
    </row>
    <row r="304" spans="1:65" s="15" customFormat="1" ht="11.25">
      <c r="B304" s="242"/>
      <c r="C304" s="243"/>
      <c r="D304" s="216" t="s">
        <v>141</v>
      </c>
      <c r="E304" s="244" t="s">
        <v>1</v>
      </c>
      <c r="F304" s="245" t="s">
        <v>169</v>
      </c>
      <c r="G304" s="243"/>
      <c r="H304" s="246">
        <v>1687.5</v>
      </c>
      <c r="I304" s="247"/>
      <c r="J304" s="243"/>
      <c r="K304" s="243"/>
      <c r="L304" s="248"/>
      <c r="M304" s="249"/>
      <c r="N304" s="250"/>
      <c r="O304" s="250"/>
      <c r="P304" s="250"/>
      <c r="Q304" s="250"/>
      <c r="R304" s="250"/>
      <c r="S304" s="250"/>
      <c r="T304" s="251"/>
      <c r="AT304" s="252" t="s">
        <v>141</v>
      </c>
      <c r="AU304" s="252" t="s">
        <v>88</v>
      </c>
      <c r="AV304" s="15" t="s">
        <v>133</v>
      </c>
      <c r="AW304" s="15" t="s">
        <v>34</v>
      </c>
      <c r="AX304" s="15" t="s">
        <v>86</v>
      </c>
      <c r="AY304" s="252" t="s">
        <v>126</v>
      </c>
    </row>
    <row r="305" spans="1:65" s="2" customFormat="1" ht="16.5" customHeight="1">
      <c r="A305" s="34"/>
      <c r="B305" s="35"/>
      <c r="C305" s="203" t="s">
        <v>392</v>
      </c>
      <c r="D305" s="203" t="s">
        <v>128</v>
      </c>
      <c r="E305" s="204" t="s">
        <v>393</v>
      </c>
      <c r="F305" s="205" t="s">
        <v>394</v>
      </c>
      <c r="G305" s="206" t="s">
        <v>271</v>
      </c>
      <c r="H305" s="207">
        <v>1436</v>
      </c>
      <c r="I305" s="208"/>
      <c r="J305" s="209">
        <f>ROUND(I305*H305,2)</f>
        <v>0</v>
      </c>
      <c r="K305" s="205" t="s">
        <v>132</v>
      </c>
      <c r="L305" s="39"/>
      <c r="M305" s="210" t="s">
        <v>1</v>
      </c>
      <c r="N305" s="211" t="s">
        <v>43</v>
      </c>
      <c r="O305" s="71"/>
      <c r="P305" s="212">
        <f>O305*H305</f>
        <v>0</v>
      </c>
      <c r="Q305" s="212">
        <v>0</v>
      </c>
      <c r="R305" s="212">
        <f>Q305*H305</f>
        <v>0</v>
      </c>
      <c r="S305" s="212">
        <v>0</v>
      </c>
      <c r="T305" s="213">
        <f>S305*H305</f>
        <v>0</v>
      </c>
      <c r="U305" s="34"/>
      <c r="V305" s="34"/>
      <c r="W305" s="34"/>
      <c r="X305" s="34"/>
      <c r="Y305" s="34"/>
      <c r="Z305" s="34"/>
      <c r="AA305" s="34"/>
      <c r="AB305" s="34"/>
      <c r="AC305" s="34"/>
      <c r="AD305" s="34"/>
      <c r="AE305" s="34"/>
      <c r="AR305" s="214" t="s">
        <v>133</v>
      </c>
      <c r="AT305" s="214" t="s">
        <v>128</v>
      </c>
      <c r="AU305" s="214" t="s">
        <v>88</v>
      </c>
      <c r="AY305" s="17" t="s">
        <v>126</v>
      </c>
      <c r="BE305" s="215">
        <f>IF(N305="základní",J305,0)</f>
        <v>0</v>
      </c>
      <c r="BF305" s="215">
        <f>IF(N305="snížená",J305,0)</f>
        <v>0</v>
      </c>
      <c r="BG305" s="215">
        <f>IF(N305="zákl. přenesená",J305,0)</f>
        <v>0</v>
      </c>
      <c r="BH305" s="215">
        <f>IF(N305="sníž. přenesená",J305,0)</f>
        <v>0</v>
      </c>
      <c r="BI305" s="215">
        <f>IF(N305="nulová",J305,0)</f>
        <v>0</v>
      </c>
      <c r="BJ305" s="17" t="s">
        <v>86</v>
      </c>
      <c r="BK305" s="215">
        <f>ROUND(I305*H305,2)</f>
        <v>0</v>
      </c>
      <c r="BL305" s="17" t="s">
        <v>133</v>
      </c>
      <c r="BM305" s="214" t="s">
        <v>395</v>
      </c>
    </row>
    <row r="306" spans="1:65" s="2" customFormat="1" ht="19.5">
      <c r="A306" s="34"/>
      <c r="B306" s="35"/>
      <c r="C306" s="36"/>
      <c r="D306" s="216" t="s">
        <v>135</v>
      </c>
      <c r="E306" s="36"/>
      <c r="F306" s="217" t="s">
        <v>396</v>
      </c>
      <c r="G306" s="36"/>
      <c r="H306" s="36"/>
      <c r="I306" s="115"/>
      <c r="J306" s="36"/>
      <c r="K306" s="36"/>
      <c r="L306" s="39"/>
      <c r="M306" s="218"/>
      <c r="N306" s="219"/>
      <c r="O306" s="71"/>
      <c r="P306" s="71"/>
      <c r="Q306" s="71"/>
      <c r="R306" s="71"/>
      <c r="S306" s="71"/>
      <c r="T306" s="72"/>
      <c r="U306" s="34"/>
      <c r="V306" s="34"/>
      <c r="W306" s="34"/>
      <c r="X306" s="34"/>
      <c r="Y306" s="34"/>
      <c r="Z306" s="34"/>
      <c r="AA306" s="34"/>
      <c r="AB306" s="34"/>
      <c r="AC306" s="34"/>
      <c r="AD306" s="34"/>
      <c r="AE306" s="34"/>
      <c r="AT306" s="17" t="s">
        <v>135</v>
      </c>
      <c r="AU306" s="17" t="s">
        <v>88</v>
      </c>
    </row>
    <row r="307" spans="1:65" s="13" customFormat="1" ht="11.25">
      <c r="B307" s="221"/>
      <c r="C307" s="222"/>
      <c r="D307" s="216" t="s">
        <v>141</v>
      </c>
      <c r="E307" s="223" t="s">
        <v>1</v>
      </c>
      <c r="F307" s="224" t="s">
        <v>397</v>
      </c>
      <c r="G307" s="222"/>
      <c r="H307" s="225">
        <v>664</v>
      </c>
      <c r="I307" s="226"/>
      <c r="J307" s="222"/>
      <c r="K307" s="222"/>
      <c r="L307" s="227"/>
      <c r="M307" s="228"/>
      <c r="N307" s="229"/>
      <c r="O307" s="229"/>
      <c r="P307" s="229"/>
      <c r="Q307" s="229"/>
      <c r="R307" s="229"/>
      <c r="S307" s="229"/>
      <c r="T307" s="230"/>
      <c r="AT307" s="231" t="s">
        <v>141</v>
      </c>
      <c r="AU307" s="231" t="s">
        <v>88</v>
      </c>
      <c r="AV307" s="13" t="s">
        <v>88</v>
      </c>
      <c r="AW307" s="13" t="s">
        <v>34</v>
      </c>
      <c r="AX307" s="13" t="s">
        <v>78</v>
      </c>
      <c r="AY307" s="231" t="s">
        <v>126</v>
      </c>
    </row>
    <row r="308" spans="1:65" s="13" customFormat="1" ht="11.25">
      <c r="B308" s="221"/>
      <c r="C308" s="222"/>
      <c r="D308" s="216" t="s">
        <v>141</v>
      </c>
      <c r="E308" s="223" t="s">
        <v>1</v>
      </c>
      <c r="F308" s="224" t="s">
        <v>398</v>
      </c>
      <c r="G308" s="222"/>
      <c r="H308" s="225">
        <v>424</v>
      </c>
      <c r="I308" s="226"/>
      <c r="J308" s="222"/>
      <c r="K308" s="222"/>
      <c r="L308" s="227"/>
      <c r="M308" s="228"/>
      <c r="N308" s="229"/>
      <c r="O308" s="229"/>
      <c r="P308" s="229"/>
      <c r="Q308" s="229"/>
      <c r="R308" s="229"/>
      <c r="S308" s="229"/>
      <c r="T308" s="230"/>
      <c r="AT308" s="231" t="s">
        <v>141</v>
      </c>
      <c r="AU308" s="231" t="s">
        <v>88</v>
      </c>
      <c r="AV308" s="13" t="s">
        <v>88</v>
      </c>
      <c r="AW308" s="13" t="s">
        <v>34</v>
      </c>
      <c r="AX308" s="13" t="s">
        <v>78</v>
      </c>
      <c r="AY308" s="231" t="s">
        <v>126</v>
      </c>
    </row>
    <row r="309" spans="1:65" s="13" customFormat="1" ht="11.25">
      <c r="B309" s="221"/>
      <c r="C309" s="222"/>
      <c r="D309" s="216" t="s">
        <v>141</v>
      </c>
      <c r="E309" s="223" t="s">
        <v>1</v>
      </c>
      <c r="F309" s="224" t="s">
        <v>399</v>
      </c>
      <c r="G309" s="222"/>
      <c r="H309" s="225">
        <v>330</v>
      </c>
      <c r="I309" s="226"/>
      <c r="J309" s="222"/>
      <c r="K309" s="222"/>
      <c r="L309" s="227"/>
      <c r="M309" s="228"/>
      <c r="N309" s="229"/>
      <c r="O309" s="229"/>
      <c r="P309" s="229"/>
      <c r="Q309" s="229"/>
      <c r="R309" s="229"/>
      <c r="S309" s="229"/>
      <c r="T309" s="230"/>
      <c r="AT309" s="231" t="s">
        <v>141</v>
      </c>
      <c r="AU309" s="231" t="s">
        <v>88</v>
      </c>
      <c r="AV309" s="13" t="s">
        <v>88</v>
      </c>
      <c r="AW309" s="13" t="s">
        <v>34</v>
      </c>
      <c r="AX309" s="13" t="s">
        <v>78</v>
      </c>
      <c r="AY309" s="231" t="s">
        <v>126</v>
      </c>
    </row>
    <row r="310" spans="1:65" s="13" customFormat="1" ht="11.25">
      <c r="B310" s="221"/>
      <c r="C310" s="222"/>
      <c r="D310" s="216" t="s">
        <v>141</v>
      </c>
      <c r="E310" s="223" t="s">
        <v>1</v>
      </c>
      <c r="F310" s="224" t="s">
        <v>400</v>
      </c>
      <c r="G310" s="222"/>
      <c r="H310" s="225">
        <v>18</v>
      </c>
      <c r="I310" s="226"/>
      <c r="J310" s="222"/>
      <c r="K310" s="222"/>
      <c r="L310" s="227"/>
      <c r="M310" s="228"/>
      <c r="N310" s="229"/>
      <c r="O310" s="229"/>
      <c r="P310" s="229"/>
      <c r="Q310" s="229"/>
      <c r="R310" s="229"/>
      <c r="S310" s="229"/>
      <c r="T310" s="230"/>
      <c r="AT310" s="231" t="s">
        <v>141</v>
      </c>
      <c r="AU310" s="231" t="s">
        <v>88</v>
      </c>
      <c r="AV310" s="13" t="s">
        <v>88</v>
      </c>
      <c r="AW310" s="13" t="s">
        <v>34</v>
      </c>
      <c r="AX310" s="13" t="s">
        <v>78</v>
      </c>
      <c r="AY310" s="231" t="s">
        <v>126</v>
      </c>
    </row>
    <row r="311" spans="1:65" s="15" customFormat="1" ht="11.25">
      <c r="B311" s="242"/>
      <c r="C311" s="243"/>
      <c r="D311" s="216" t="s">
        <v>141</v>
      </c>
      <c r="E311" s="244" t="s">
        <v>1</v>
      </c>
      <c r="F311" s="245" t="s">
        <v>169</v>
      </c>
      <c r="G311" s="243"/>
      <c r="H311" s="246">
        <v>1436</v>
      </c>
      <c r="I311" s="247"/>
      <c r="J311" s="243"/>
      <c r="K311" s="243"/>
      <c r="L311" s="248"/>
      <c r="M311" s="249"/>
      <c r="N311" s="250"/>
      <c r="O311" s="250"/>
      <c r="P311" s="250"/>
      <c r="Q311" s="250"/>
      <c r="R311" s="250"/>
      <c r="S311" s="250"/>
      <c r="T311" s="251"/>
      <c r="AT311" s="252" t="s">
        <v>141</v>
      </c>
      <c r="AU311" s="252" t="s">
        <v>88</v>
      </c>
      <c r="AV311" s="15" t="s">
        <v>133</v>
      </c>
      <c r="AW311" s="15" t="s">
        <v>34</v>
      </c>
      <c r="AX311" s="15" t="s">
        <v>86</v>
      </c>
      <c r="AY311" s="252" t="s">
        <v>126</v>
      </c>
    </row>
    <row r="312" spans="1:65" s="2" customFormat="1" ht="16.5" customHeight="1">
      <c r="A312" s="34"/>
      <c r="B312" s="35"/>
      <c r="C312" s="203" t="s">
        <v>401</v>
      </c>
      <c r="D312" s="203" t="s">
        <v>128</v>
      </c>
      <c r="E312" s="204" t="s">
        <v>402</v>
      </c>
      <c r="F312" s="205" t="s">
        <v>403</v>
      </c>
      <c r="G312" s="206" t="s">
        <v>271</v>
      </c>
      <c r="H312" s="207">
        <v>34</v>
      </c>
      <c r="I312" s="208"/>
      <c r="J312" s="209">
        <f>ROUND(I312*H312,2)</f>
        <v>0</v>
      </c>
      <c r="K312" s="205" t="s">
        <v>132</v>
      </c>
      <c r="L312" s="39"/>
      <c r="M312" s="210" t="s">
        <v>1</v>
      </c>
      <c r="N312" s="211" t="s">
        <v>43</v>
      </c>
      <c r="O312" s="71"/>
      <c r="P312" s="212">
        <f>O312*H312</f>
        <v>0</v>
      </c>
      <c r="Q312" s="212">
        <v>0</v>
      </c>
      <c r="R312" s="212">
        <f>Q312*H312</f>
        <v>0</v>
      </c>
      <c r="S312" s="212">
        <v>0</v>
      </c>
      <c r="T312" s="213">
        <f>S312*H312</f>
        <v>0</v>
      </c>
      <c r="U312" s="34"/>
      <c r="V312" s="34"/>
      <c r="W312" s="34"/>
      <c r="X312" s="34"/>
      <c r="Y312" s="34"/>
      <c r="Z312" s="34"/>
      <c r="AA312" s="34"/>
      <c r="AB312" s="34"/>
      <c r="AC312" s="34"/>
      <c r="AD312" s="34"/>
      <c r="AE312" s="34"/>
      <c r="AR312" s="214" t="s">
        <v>133</v>
      </c>
      <c r="AT312" s="214" t="s">
        <v>128</v>
      </c>
      <c r="AU312" s="214" t="s">
        <v>88</v>
      </c>
      <c r="AY312" s="17" t="s">
        <v>126</v>
      </c>
      <c r="BE312" s="215">
        <f>IF(N312="základní",J312,0)</f>
        <v>0</v>
      </c>
      <c r="BF312" s="215">
        <f>IF(N312="snížená",J312,0)</f>
        <v>0</v>
      </c>
      <c r="BG312" s="215">
        <f>IF(N312="zákl. přenesená",J312,0)</f>
        <v>0</v>
      </c>
      <c r="BH312" s="215">
        <f>IF(N312="sníž. přenesená",J312,0)</f>
        <v>0</v>
      </c>
      <c r="BI312" s="215">
        <f>IF(N312="nulová",J312,0)</f>
        <v>0</v>
      </c>
      <c r="BJ312" s="17" t="s">
        <v>86</v>
      </c>
      <c r="BK312" s="215">
        <f>ROUND(I312*H312,2)</f>
        <v>0</v>
      </c>
      <c r="BL312" s="17" t="s">
        <v>133</v>
      </c>
      <c r="BM312" s="214" t="s">
        <v>404</v>
      </c>
    </row>
    <row r="313" spans="1:65" s="2" customFormat="1" ht="19.5">
      <c r="A313" s="34"/>
      <c r="B313" s="35"/>
      <c r="C313" s="36"/>
      <c r="D313" s="216" t="s">
        <v>135</v>
      </c>
      <c r="E313" s="36"/>
      <c r="F313" s="217" t="s">
        <v>405</v>
      </c>
      <c r="G313" s="36"/>
      <c r="H313" s="36"/>
      <c r="I313" s="115"/>
      <c r="J313" s="36"/>
      <c r="K313" s="36"/>
      <c r="L313" s="39"/>
      <c r="M313" s="218"/>
      <c r="N313" s="219"/>
      <c r="O313" s="71"/>
      <c r="P313" s="71"/>
      <c r="Q313" s="71"/>
      <c r="R313" s="71"/>
      <c r="S313" s="71"/>
      <c r="T313" s="72"/>
      <c r="U313" s="34"/>
      <c r="V313" s="34"/>
      <c r="W313" s="34"/>
      <c r="X313" s="34"/>
      <c r="Y313" s="34"/>
      <c r="Z313" s="34"/>
      <c r="AA313" s="34"/>
      <c r="AB313" s="34"/>
      <c r="AC313" s="34"/>
      <c r="AD313" s="34"/>
      <c r="AE313" s="34"/>
      <c r="AT313" s="17" t="s">
        <v>135</v>
      </c>
      <c r="AU313" s="17" t="s">
        <v>88</v>
      </c>
    </row>
    <row r="314" spans="1:65" s="13" customFormat="1" ht="11.25">
      <c r="B314" s="221"/>
      <c r="C314" s="222"/>
      <c r="D314" s="216" t="s">
        <v>141</v>
      </c>
      <c r="E314" s="223" t="s">
        <v>1</v>
      </c>
      <c r="F314" s="224" t="s">
        <v>406</v>
      </c>
      <c r="G314" s="222"/>
      <c r="H314" s="225">
        <v>34</v>
      </c>
      <c r="I314" s="226"/>
      <c r="J314" s="222"/>
      <c r="K314" s="222"/>
      <c r="L314" s="227"/>
      <c r="M314" s="228"/>
      <c r="N314" s="229"/>
      <c r="O314" s="229"/>
      <c r="P314" s="229"/>
      <c r="Q314" s="229"/>
      <c r="R314" s="229"/>
      <c r="S314" s="229"/>
      <c r="T314" s="230"/>
      <c r="AT314" s="231" t="s">
        <v>141</v>
      </c>
      <c r="AU314" s="231" t="s">
        <v>88</v>
      </c>
      <c r="AV314" s="13" t="s">
        <v>88</v>
      </c>
      <c r="AW314" s="13" t="s">
        <v>34</v>
      </c>
      <c r="AX314" s="13" t="s">
        <v>86</v>
      </c>
      <c r="AY314" s="231" t="s">
        <v>126</v>
      </c>
    </row>
    <row r="315" spans="1:65" s="2" customFormat="1" ht="21.75" customHeight="1">
      <c r="A315" s="34"/>
      <c r="B315" s="35"/>
      <c r="C315" s="203" t="s">
        <v>407</v>
      </c>
      <c r="D315" s="203" t="s">
        <v>128</v>
      </c>
      <c r="E315" s="204" t="s">
        <v>408</v>
      </c>
      <c r="F315" s="205" t="s">
        <v>409</v>
      </c>
      <c r="G315" s="206" t="s">
        <v>271</v>
      </c>
      <c r="H315" s="207">
        <v>1426</v>
      </c>
      <c r="I315" s="208"/>
      <c r="J315" s="209">
        <f>ROUND(I315*H315,2)</f>
        <v>0</v>
      </c>
      <c r="K315" s="205" t="s">
        <v>132</v>
      </c>
      <c r="L315" s="39"/>
      <c r="M315" s="210" t="s">
        <v>1</v>
      </c>
      <c r="N315" s="211" t="s">
        <v>43</v>
      </c>
      <c r="O315" s="71"/>
      <c r="P315" s="212">
        <f>O315*H315</f>
        <v>0</v>
      </c>
      <c r="Q315" s="212">
        <v>0</v>
      </c>
      <c r="R315" s="212">
        <f>Q315*H315</f>
        <v>0</v>
      </c>
      <c r="S315" s="212">
        <v>0</v>
      </c>
      <c r="T315" s="213">
        <f>S315*H315</f>
        <v>0</v>
      </c>
      <c r="U315" s="34"/>
      <c r="V315" s="34"/>
      <c r="W315" s="34"/>
      <c r="X315" s="34"/>
      <c r="Y315" s="34"/>
      <c r="Z315" s="34"/>
      <c r="AA315" s="34"/>
      <c r="AB315" s="34"/>
      <c r="AC315" s="34"/>
      <c r="AD315" s="34"/>
      <c r="AE315" s="34"/>
      <c r="AR315" s="214" t="s">
        <v>133</v>
      </c>
      <c r="AT315" s="214" t="s">
        <v>128</v>
      </c>
      <c r="AU315" s="214" t="s">
        <v>88</v>
      </c>
      <c r="AY315" s="17" t="s">
        <v>126</v>
      </c>
      <c r="BE315" s="215">
        <f>IF(N315="základní",J315,0)</f>
        <v>0</v>
      </c>
      <c r="BF315" s="215">
        <f>IF(N315="snížená",J315,0)</f>
        <v>0</v>
      </c>
      <c r="BG315" s="215">
        <f>IF(N315="zákl. přenesená",J315,0)</f>
        <v>0</v>
      </c>
      <c r="BH315" s="215">
        <f>IF(N315="sníž. přenesená",J315,0)</f>
        <v>0</v>
      </c>
      <c r="BI315" s="215">
        <f>IF(N315="nulová",J315,0)</f>
        <v>0</v>
      </c>
      <c r="BJ315" s="17" t="s">
        <v>86</v>
      </c>
      <c r="BK315" s="215">
        <f>ROUND(I315*H315,2)</f>
        <v>0</v>
      </c>
      <c r="BL315" s="17" t="s">
        <v>133</v>
      </c>
      <c r="BM315" s="214" t="s">
        <v>410</v>
      </c>
    </row>
    <row r="316" spans="1:65" s="2" customFormat="1" ht="29.25">
      <c r="A316" s="34"/>
      <c r="B316" s="35"/>
      <c r="C316" s="36"/>
      <c r="D316" s="216" t="s">
        <v>135</v>
      </c>
      <c r="E316" s="36"/>
      <c r="F316" s="217" t="s">
        <v>411</v>
      </c>
      <c r="G316" s="36"/>
      <c r="H316" s="36"/>
      <c r="I316" s="115"/>
      <c r="J316" s="36"/>
      <c r="K316" s="36"/>
      <c r="L316" s="39"/>
      <c r="M316" s="218"/>
      <c r="N316" s="219"/>
      <c r="O316" s="71"/>
      <c r="P316" s="71"/>
      <c r="Q316" s="71"/>
      <c r="R316" s="71"/>
      <c r="S316" s="71"/>
      <c r="T316" s="72"/>
      <c r="U316" s="34"/>
      <c r="V316" s="34"/>
      <c r="W316" s="34"/>
      <c r="X316" s="34"/>
      <c r="Y316" s="34"/>
      <c r="Z316" s="34"/>
      <c r="AA316" s="34"/>
      <c r="AB316" s="34"/>
      <c r="AC316" s="34"/>
      <c r="AD316" s="34"/>
      <c r="AE316" s="34"/>
      <c r="AT316" s="17" t="s">
        <v>135</v>
      </c>
      <c r="AU316" s="17" t="s">
        <v>88</v>
      </c>
    </row>
    <row r="317" spans="1:65" s="2" customFormat="1" ht="48.75">
      <c r="A317" s="34"/>
      <c r="B317" s="35"/>
      <c r="C317" s="36"/>
      <c r="D317" s="216" t="s">
        <v>137</v>
      </c>
      <c r="E317" s="36"/>
      <c r="F317" s="220" t="s">
        <v>412</v>
      </c>
      <c r="G317" s="36"/>
      <c r="H317" s="36"/>
      <c r="I317" s="115"/>
      <c r="J317" s="36"/>
      <c r="K317" s="36"/>
      <c r="L317" s="39"/>
      <c r="M317" s="218"/>
      <c r="N317" s="219"/>
      <c r="O317" s="71"/>
      <c r="P317" s="71"/>
      <c r="Q317" s="71"/>
      <c r="R317" s="71"/>
      <c r="S317" s="71"/>
      <c r="T317" s="72"/>
      <c r="U317" s="34"/>
      <c r="V317" s="34"/>
      <c r="W317" s="34"/>
      <c r="X317" s="34"/>
      <c r="Y317" s="34"/>
      <c r="Z317" s="34"/>
      <c r="AA317" s="34"/>
      <c r="AB317" s="34"/>
      <c r="AC317" s="34"/>
      <c r="AD317" s="34"/>
      <c r="AE317" s="34"/>
      <c r="AT317" s="17" t="s">
        <v>137</v>
      </c>
      <c r="AU317" s="17" t="s">
        <v>88</v>
      </c>
    </row>
    <row r="318" spans="1:65" s="13" customFormat="1" ht="11.25">
      <c r="B318" s="221"/>
      <c r="C318" s="222"/>
      <c r="D318" s="216" t="s">
        <v>141</v>
      </c>
      <c r="E318" s="223" t="s">
        <v>1</v>
      </c>
      <c r="F318" s="224" t="s">
        <v>413</v>
      </c>
      <c r="G318" s="222"/>
      <c r="H318" s="225">
        <v>1426</v>
      </c>
      <c r="I318" s="226"/>
      <c r="J318" s="222"/>
      <c r="K318" s="222"/>
      <c r="L318" s="227"/>
      <c r="M318" s="228"/>
      <c r="N318" s="229"/>
      <c r="O318" s="229"/>
      <c r="P318" s="229"/>
      <c r="Q318" s="229"/>
      <c r="R318" s="229"/>
      <c r="S318" s="229"/>
      <c r="T318" s="230"/>
      <c r="AT318" s="231" t="s">
        <v>141</v>
      </c>
      <c r="AU318" s="231" t="s">
        <v>88</v>
      </c>
      <c r="AV318" s="13" t="s">
        <v>88</v>
      </c>
      <c r="AW318" s="13" t="s">
        <v>34</v>
      </c>
      <c r="AX318" s="13" t="s">
        <v>86</v>
      </c>
      <c r="AY318" s="231" t="s">
        <v>126</v>
      </c>
    </row>
    <row r="319" spans="1:65" s="2" customFormat="1" ht="21.75" customHeight="1">
      <c r="A319" s="34"/>
      <c r="B319" s="35"/>
      <c r="C319" s="203" t="s">
        <v>414</v>
      </c>
      <c r="D319" s="203" t="s">
        <v>128</v>
      </c>
      <c r="E319" s="204" t="s">
        <v>415</v>
      </c>
      <c r="F319" s="205" t="s">
        <v>416</v>
      </c>
      <c r="G319" s="206" t="s">
        <v>271</v>
      </c>
      <c r="H319" s="207">
        <v>990</v>
      </c>
      <c r="I319" s="208"/>
      <c r="J319" s="209">
        <f>ROUND(I319*H319,2)</f>
        <v>0</v>
      </c>
      <c r="K319" s="205" t="s">
        <v>132</v>
      </c>
      <c r="L319" s="39"/>
      <c r="M319" s="210" t="s">
        <v>1</v>
      </c>
      <c r="N319" s="211" t="s">
        <v>43</v>
      </c>
      <c r="O319" s="71"/>
      <c r="P319" s="212">
        <f>O319*H319</f>
        <v>0</v>
      </c>
      <c r="Q319" s="212">
        <v>0</v>
      </c>
      <c r="R319" s="212">
        <f>Q319*H319</f>
        <v>0</v>
      </c>
      <c r="S319" s="212">
        <v>0</v>
      </c>
      <c r="T319" s="213">
        <f>S319*H319</f>
        <v>0</v>
      </c>
      <c r="U319" s="34"/>
      <c r="V319" s="34"/>
      <c r="W319" s="34"/>
      <c r="X319" s="34"/>
      <c r="Y319" s="34"/>
      <c r="Z319" s="34"/>
      <c r="AA319" s="34"/>
      <c r="AB319" s="34"/>
      <c r="AC319" s="34"/>
      <c r="AD319" s="34"/>
      <c r="AE319" s="34"/>
      <c r="AR319" s="214" t="s">
        <v>133</v>
      </c>
      <c r="AT319" s="214" t="s">
        <v>128</v>
      </c>
      <c r="AU319" s="214" t="s">
        <v>88</v>
      </c>
      <c r="AY319" s="17" t="s">
        <v>126</v>
      </c>
      <c r="BE319" s="215">
        <f>IF(N319="základní",J319,0)</f>
        <v>0</v>
      </c>
      <c r="BF319" s="215">
        <f>IF(N319="snížená",J319,0)</f>
        <v>0</v>
      </c>
      <c r="BG319" s="215">
        <f>IF(N319="zákl. přenesená",J319,0)</f>
        <v>0</v>
      </c>
      <c r="BH319" s="215">
        <f>IF(N319="sníž. přenesená",J319,0)</f>
        <v>0</v>
      </c>
      <c r="BI319" s="215">
        <f>IF(N319="nulová",J319,0)</f>
        <v>0</v>
      </c>
      <c r="BJ319" s="17" t="s">
        <v>86</v>
      </c>
      <c r="BK319" s="215">
        <f>ROUND(I319*H319,2)</f>
        <v>0</v>
      </c>
      <c r="BL319" s="17" t="s">
        <v>133</v>
      </c>
      <c r="BM319" s="214" t="s">
        <v>417</v>
      </c>
    </row>
    <row r="320" spans="1:65" s="2" customFormat="1" ht="29.25">
      <c r="A320" s="34"/>
      <c r="B320" s="35"/>
      <c r="C320" s="36"/>
      <c r="D320" s="216" t="s">
        <v>135</v>
      </c>
      <c r="E320" s="36"/>
      <c r="F320" s="217" t="s">
        <v>418</v>
      </c>
      <c r="G320" s="36"/>
      <c r="H320" s="36"/>
      <c r="I320" s="115"/>
      <c r="J320" s="36"/>
      <c r="K320" s="36"/>
      <c r="L320" s="39"/>
      <c r="M320" s="218"/>
      <c r="N320" s="219"/>
      <c r="O320" s="71"/>
      <c r="P320" s="71"/>
      <c r="Q320" s="71"/>
      <c r="R320" s="71"/>
      <c r="S320" s="71"/>
      <c r="T320" s="72"/>
      <c r="U320" s="34"/>
      <c r="V320" s="34"/>
      <c r="W320" s="34"/>
      <c r="X320" s="34"/>
      <c r="Y320" s="34"/>
      <c r="Z320" s="34"/>
      <c r="AA320" s="34"/>
      <c r="AB320" s="34"/>
      <c r="AC320" s="34"/>
      <c r="AD320" s="34"/>
      <c r="AE320" s="34"/>
      <c r="AT320" s="17" t="s">
        <v>135</v>
      </c>
      <c r="AU320" s="17" t="s">
        <v>88</v>
      </c>
    </row>
    <row r="321" spans="1:65" s="2" customFormat="1" ht="87.75">
      <c r="A321" s="34"/>
      <c r="B321" s="35"/>
      <c r="C321" s="36"/>
      <c r="D321" s="216" t="s">
        <v>137</v>
      </c>
      <c r="E321" s="36"/>
      <c r="F321" s="220" t="s">
        <v>419</v>
      </c>
      <c r="G321" s="36"/>
      <c r="H321" s="36"/>
      <c r="I321" s="115"/>
      <c r="J321" s="36"/>
      <c r="K321" s="36"/>
      <c r="L321" s="39"/>
      <c r="M321" s="218"/>
      <c r="N321" s="219"/>
      <c r="O321" s="71"/>
      <c r="P321" s="71"/>
      <c r="Q321" s="71"/>
      <c r="R321" s="71"/>
      <c r="S321" s="71"/>
      <c r="T321" s="72"/>
      <c r="U321" s="34"/>
      <c r="V321" s="34"/>
      <c r="W321" s="34"/>
      <c r="X321" s="34"/>
      <c r="Y321" s="34"/>
      <c r="Z321" s="34"/>
      <c r="AA321" s="34"/>
      <c r="AB321" s="34"/>
      <c r="AC321" s="34"/>
      <c r="AD321" s="34"/>
      <c r="AE321" s="34"/>
      <c r="AT321" s="17" t="s">
        <v>137</v>
      </c>
      <c r="AU321" s="17" t="s">
        <v>88</v>
      </c>
    </row>
    <row r="322" spans="1:65" s="13" customFormat="1" ht="11.25">
      <c r="B322" s="221"/>
      <c r="C322" s="222"/>
      <c r="D322" s="216" t="s">
        <v>141</v>
      </c>
      <c r="E322" s="223" t="s">
        <v>1</v>
      </c>
      <c r="F322" s="224" t="s">
        <v>390</v>
      </c>
      <c r="G322" s="222"/>
      <c r="H322" s="225">
        <v>990</v>
      </c>
      <c r="I322" s="226"/>
      <c r="J322" s="222"/>
      <c r="K322" s="222"/>
      <c r="L322" s="227"/>
      <c r="M322" s="228"/>
      <c r="N322" s="229"/>
      <c r="O322" s="229"/>
      <c r="P322" s="229"/>
      <c r="Q322" s="229"/>
      <c r="R322" s="229"/>
      <c r="S322" s="229"/>
      <c r="T322" s="230"/>
      <c r="AT322" s="231" t="s">
        <v>141</v>
      </c>
      <c r="AU322" s="231" t="s">
        <v>88</v>
      </c>
      <c r="AV322" s="13" t="s">
        <v>88</v>
      </c>
      <c r="AW322" s="13" t="s">
        <v>34</v>
      </c>
      <c r="AX322" s="13" t="s">
        <v>86</v>
      </c>
      <c r="AY322" s="231" t="s">
        <v>126</v>
      </c>
    </row>
    <row r="323" spans="1:65" s="2" customFormat="1" ht="21.75" customHeight="1">
      <c r="A323" s="34"/>
      <c r="B323" s="35"/>
      <c r="C323" s="203" t="s">
        <v>420</v>
      </c>
      <c r="D323" s="203" t="s">
        <v>128</v>
      </c>
      <c r="E323" s="204" t="s">
        <v>421</v>
      </c>
      <c r="F323" s="205" t="s">
        <v>422</v>
      </c>
      <c r="G323" s="206" t="s">
        <v>271</v>
      </c>
      <c r="H323" s="207">
        <v>1208</v>
      </c>
      <c r="I323" s="208"/>
      <c r="J323" s="209">
        <f>ROUND(I323*H323,2)</f>
        <v>0</v>
      </c>
      <c r="K323" s="205" t="s">
        <v>132</v>
      </c>
      <c r="L323" s="39"/>
      <c r="M323" s="210" t="s">
        <v>1</v>
      </c>
      <c r="N323" s="211" t="s">
        <v>43</v>
      </c>
      <c r="O323" s="71"/>
      <c r="P323" s="212">
        <f>O323*H323</f>
        <v>0</v>
      </c>
      <c r="Q323" s="212">
        <v>0</v>
      </c>
      <c r="R323" s="212">
        <f>Q323*H323</f>
        <v>0</v>
      </c>
      <c r="S323" s="212">
        <v>0</v>
      </c>
      <c r="T323" s="213">
        <f>S323*H323</f>
        <v>0</v>
      </c>
      <c r="U323" s="34"/>
      <c r="V323" s="34"/>
      <c r="W323" s="34"/>
      <c r="X323" s="34"/>
      <c r="Y323" s="34"/>
      <c r="Z323" s="34"/>
      <c r="AA323" s="34"/>
      <c r="AB323" s="34"/>
      <c r="AC323" s="34"/>
      <c r="AD323" s="34"/>
      <c r="AE323" s="34"/>
      <c r="AR323" s="214" t="s">
        <v>133</v>
      </c>
      <c r="AT323" s="214" t="s">
        <v>128</v>
      </c>
      <c r="AU323" s="214" t="s">
        <v>88</v>
      </c>
      <c r="AY323" s="17" t="s">
        <v>126</v>
      </c>
      <c r="BE323" s="215">
        <f>IF(N323="základní",J323,0)</f>
        <v>0</v>
      </c>
      <c r="BF323" s="215">
        <f>IF(N323="snížená",J323,0)</f>
        <v>0</v>
      </c>
      <c r="BG323" s="215">
        <f>IF(N323="zákl. přenesená",J323,0)</f>
        <v>0</v>
      </c>
      <c r="BH323" s="215">
        <f>IF(N323="sníž. přenesená",J323,0)</f>
        <v>0</v>
      </c>
      <c r="BI323" s="215">
        <f>IF(N323="nulová",J323,0)</f>
        <v>0</v>
      </c>
      <c r="BJ323" s="17" t="s">
        <v>86</v>
      </c>
      <c r="BK323" s="215">
        <f>ROUND(I323*H323,2)</f>
        <v>0</v>
      </c>
      <c r="BL323" s="17" t="s">
        <v>133</v>
      </c>
      <c r="BM323" s="214" t="s">
        <v>423</v>
      </c>
    </row>
    <row r="324" spans="1:65" s="2" customFormat="1" ht="11.25">
      <c r="A324" s="34"/>
      <c r="B324" s="35"/>
      <c r="C324" s="36"/>
      <c r="D324" s="216" t="s">
        <v>135</v>
      </c>
      <c r="E324" s="36"/>
      <c r="F324" s="217" t="s">
        <v>424</v>
      </c>
      <c r="G324" s="36"/>
      <c r="H324" s="36"/>
      <c r="I324" s="115"/>
      <c r="J324" s="36"/>
      <c r="K324" s="36"/>
      <c r="L324" s="39"/>
      <c r="M324" s="218"/>
      <c r="N324" s="219"/>
      <c r="O324" s="71"/>
      <c r="P324" s="71"/>
      <c r="Q324" s="71"/>
      <c r="R324" s="71"/>
      <c r="S324" s="71"/>
      <c r="T324" s="72"/>
      <c r="U324" s="34"/>
      <c r="V324" s="34"/>
      <c r="W324" s="34"/>
      <c r="X324" s="34"/>
      <c r="Y324" s="34"/>
      <c r="Z324" s="34"/>
      <c r="AA324" s="34"/>
      <c r="AB324" s="34"/>
      <c r="AC324" s="34"/>
      <c r="AD324" s="34"/>
      <c r="AE324" s="34"/>
      <c r="AT324" s="17" t="s">
        <v>135</v>
      </c>
      <c r="AU324" s="17" t="s">
        <v>88</v>
      </c>
    </row>
    <row r="325" spans="1:65" s="2" customFormat="1" ht="39">
      <c r="A325" s="34"/>
      <c r="B325" s="35"/>
      <c r="C325" s="36"/>
      <c r="D325" s="216" t="s">
        <v>137</v>
      </c>
      <c r="E325" s="36"/>
      <c r="F325" s="220" t="s">
        <v>425</v>
      </c>
      <c r="G325" s="36"/>
      <c r="H325" s="36"/>
      <c r="I325" s="115"/>
      <c r="J325" s="36"/>
      <c r="K325" s="36"/>
      <c r="L325" s="39"/>
      <c r="M325" s="218"/>
      <c r="N325" s="219"/>
      <c r="O325" s="71"/>
      <c r="P325" s="71"/>
      <c r="Q325" s="71"/>
      <c r="R325" s="71"/>
      <c r="S325" s="71"/>
      <c r="T325" s="72"/>
      <c r="U325" s="34"/>
      <c r="V325" s="34"/>
      <c r="W325" s="34"/>
      <c r="X325" s="34"/>
      <c r="Y325" s="34"/>
      <c r="Z325" s="34"/>
      <c r="AA325" s="34"/>
      <c r="AB325" s="34"/>
      <c r="AC325" s="34"/>
      <c r="AD325" s="34"/>
      <c r="AE325" s="34"/>
      <c r="AT325" s="17" t="s">
        <v>137</v>
      </c>
      <c r="AU325" s="17" t="s">
        <v>88</v>
      </c>
    </row>
    <row r="326" spans="1:65" s="13" customFormat="1" ht="11.25">
      <c r="B326" s="221"/>
      <c r="C326" s="222"/>
      <c r="D326" s="216" t="s">
        <v>141</v>
      </c>
      <c r="E326" s="223" t="s">
        <v>1</v>
      </c>
      <c r="F326" s="224" t="s">
        <v>426</v>
      </c>
      <c r="G326" s="222"/>
      <c r="H326" s="225">
        <v>1208</v>
      </c>
      <c r="I326" s="226"/>
      <c r="J326" s="222"/>
      <c r="K326" s="222"/>
      <c r="L326" s="227"/>
      <c r="M326" s="228"/>
      <c r="N326" s="229"/>
      <c r="O326" s="229"/>
      <c r="P326" s="229"/>
      <c r="Q326" s="229"/>
      <c r="R326" s="229"/>
      <c r="S326" s="229"/>
      <c r="T326" s="230"/>
      <c r="AT326" s="231" t="s">
        <v>141</v>
      </c>
      <c r="AU326" s="231" t="s">
        <v>88</v>
      </c>
      <c r="AV326" s="13" t="s">
        <v>88</v>
      </c>
      <c r="AW326" s="13" t="s">
        <v>34</v>
      </c>
      <c r="AX326" s="13" t="s">
        <v>86</v>
      </c>
      <c r="AY326" s="231" t="s">
        <v>126</v>
      </c>
    </row>
    <row r="327" spans="1:65" s="2" customFormat="1" ht="16.5" customHeight="1">
      <c r="A327" s="34"/>
      <c r="B327" s="35"/>
      <c r="C327" s="203" t="s">
        <v>427</v>
      </c>
      <c r="D327" s="203" t="s">
        <v>128</v>
      </c>
      <c r="E327" s="204" t="s">
        <v>428</v>
      </c>
      <c r="F327" s="205" t="s">
        <v>429</v>
      </c>
      <c r="G327" s="206" t="s">
        <v>271</v>
      </c>
      <c r="H327" s="207">
        <v>1644</v>
      </c>
      <c r="I327" s="208"/>
      <c r="J327" s="209">
        <f>ROUND(I327*H327,2)</f>
        <v>0</v>
      </c>
      <c r="K327" s="205" t="s">
        <v>132</v>
      </c>
      <c r="L327" s="39"/>
      <c r="M327" s="210" t="s">
        <v>1</v>
      </c>
      <c r="N327" s="211" t="s">
        <v>43</v>
      </c>
      <c r="O327" s="71"/>
      <c r="P327" s="212">
        <f>O327*H327</f>
        <v>0</v>
      </c>
      <c r="Q327" s="212">
        <v>0</v>
      </c>
      <c r="R327" s="212">
        <f>Q327*H327</f>
        <v>0</v>
      </c>
      <c r="S327" s="212">
        <v>0</v>
      </c>
      <c r="T327" s="213">
        <f>S327*H327</f>
        <v>0</v>
      </c>
      <c r="U327" s="34"/>
      <c r="V327" s="34"/>
      <c r="W327" s="34"/>
      <c r="X327" s="34"/>
      <c r="Y327" s="34"/>
      <c r="Z327" s="34"/>
      <c r="AA327" s="34"/>
      <c r="AB327" s="34"/>
      <c r="AC327" s="34"/>
      <c r="AD327" s="34"/>
      <c r="AE327" s="34"/>
      <c r="AR327" s="214" t="s">
        <v>133</v>
      </c>
      <c r="AT327" s="214" t="s">
        <v>128</v>
      </c>
      <c r="AU327" s="214" t="s">
        <v>88</v>
      </c>
      <c r="AY327" s="17" t="s">
        <v>126</v>
      </c>
      <c r="BE327" s="215">
        <f>IF(N327="základní",J327,0)</f>
        <v>0</v>
      </c>
      <c r="BF327" s="215">
        <f>IF(N327="snížená",J327,0)</f>
        <v>0</v>
      </c>
      <c r="BG327" s="215">
        <f>IF(N327="zákl. přenesená",J327,0)</f>
        <v>0</v>
      </c>
      <c r="BH327" s="215">
        <f>IF(N327="sníž. přenesená",J327,0)</f>
        <v>0</v>
      </c>
      <c r="BI327" s="215">
        <f>IF(N327="nulová",J327,0)</f>
        <v>0</v>
      </c>
      <c r="BJ327" s="17" t="s">
        <v>86</v>
      </c>
      <c r="BK327" s="215">
        <f>ROUND(I327*H327,2)</f>
        <v>0</v>
      </c>
      <c r="BL327" s="17" t="s">
        <v>133</v>
      </c>
      <c r="BM327" s="214" t="s">
        <v>430</v>
      </c>
    </row>
    <row r="328" spans="1:65" s="2" customFormat="1" ht="19.5">
      <c r="A328" s="34"/>
      <c r="B328" s="35"/>
      <c r="C328" s="36"/>
      <c r="D328" s="216" t="s">
        <v>135</v>
      </c>
      <c r="E328" s="36"/>
      <c r="F328" s="217" t="s">
        <v>431</v>
      </c>
      <c r="G328" s="36"/>
      <c r="H328" s="36"/>
      <c r="I328" s="115"/>
      <c r="J328" s="36"/>
      <c r="K328" s="36"/>
      <c r="L328" s="39"/>
      <c r="M328" s="218"/>
      <c r="N328" s="219"/>
      <c r="O328" s="71"/>
      <c r="P328" s="71"/>
      <c r="Q328" s="71"/>
      <c r="R328" s="71"/>
      <c r="S328" s="71"/>
      <c r="T328" s="72"/>
      <c r="U328" s="34"/>
      <c r="V328" s="34"/>
      <c r="W328" s="34"/>
      <c r="X328" s="34"/>
      <c r="Y328" s="34"/>
      <c r="Z328" s="34"/>
      <c r="AA328" s="34"/>
      <c r="AB328" s="34"/>
      <c r="AC328" s="34"/>
      <c r="AD328" s="34"/>
      <c r="AE328" s="34"/>
      <c r="AT328" s="17" t="s">
        <v>135</v>
      </c>
      <c r="AU328" s="17" t="s">
        <v>88</v>
      </c>
    </row>
    <row r="329" spans="1:65" s="13" customFormat="1" ht="11.25">
      <c r="B329" s="221"/>
      <c r="C329" s="222"/>
      <c r="D329" s="216" t="s">
        <v>141</v>
      </c>
      <c r="E329" s="223" t="s">
        <v>1</v>
      </c>
      <c r="F329" s="224" t="s">
        <v>432</v>
      </c>
      <c r="G329" s="222"/>
      <c r="H329" s="225">
        <v>1644</v>
      </c>
      <c r="I329" s="226"/>
      <c r="J329" s="222"/>
      <c r="K329" s="222"/>
      <c r="L329" s="227"/>
      <c r="M329" s="228"/>
      <c r="N329" s="229"/>
      <c r="O329" s="229"/>
      <c r="P329" s="229"/>
      <c r="Q329" s="229"/>
      <c r="R329" s="229"/>
      <c r="S329" s="229"/>
      <c r="T329" s="230"/>
      <c r="AT329" s="231" t="s">
        <v>141</v>
      </c>
      <c r="AU329" s="231" t="s">
        <v>88</v>
      </c>
      <c r="AV329" s="13" t="s">
        <v>88</v>
      </c>
      <c r="AW329" s="13" t="s">
        <v>34</v>
      </c>
      <c r="AX329" s="13" t="s">
        <v>86</v>
      </c>
      <c r="AY329" s="231" t="s">
        <v>126</v>
      </c>
    </row>
    <row r="330" spans="1:65" s="2" customFormat="1" ht="21.75" customHeight="1">
      <c r="A330" s="34"/>
      <c r="B330" s="35"/>
      <c r="C330" s="203" t="s">
        <v>433</v>
      </c>
      <c r="D330" s="203" t="s">
        <v>128</v>
      </c>
      <c r="E330" s="204" t="s">
        <v>434</v>
      </c>
      <c r="F330" s="205" t="s">
        <v>435</v>
      </c>
      <c r="G330" s="206" t="s">
        <v>271</v>
      </c>
      <c r="H330" s="207">
        <v>1426</v>
      </c>
      <c r="I330" s="208"/>
      <c r="J330" s="209">
        <f>ROUND(I330*H330,2)</f>
        <v>0</v>
      </c>
      <c r="K330" s="205" t="s">
        <v>132</v>
      </c>
      <c r="L330" s="39"/>
      <c r="M330" s="210" t="s">
        <v>1</v>
      </c>
      <c r="N330" s="211" t="s">
        <v>43</v>
      </c>
      <c r="O330" s="71"/>
      <c r="P330" s="212">
        <f>O330*H330</f>
        <v>0</v>
      </c>
      <c r="Q330" s="212">
        <v>0</v>
      </c>
      <c r="R330" s="212">
        <f>Q330*H330</f>
        <v>0</v>
      </c>
      <c r="S330" s="212">
        <v>0</v>
      </c>
      <c r="T330" s="213">
        <f>S330*H330</f>
        <v>0</v>
      </c>
      <c r="U330" s="34"/>
      <c r="V330" s="34"/>
      <c r="W330" s="34"/>
      <c r="X330" s="34"/>
      <c r="Y330" s="34"/>
      <c r="Z330" s="34"/>
      <c r="AA330" s="34"/>
      <c r="AB330" s="34"/>
      <c r="AC330" s="34"/>
      <c r="AD330" s="34"/>
      <c r="AE330" s="34"/>
      <c r="AR330" s="214" t="s">
        <v>133</v>
      </c>
      <c r="AT330" s="214" t="s">
        <v>128</v>
      </c>
      <c r="AU330" s="214" t="s">
        <v>88</v>
      </c>
      <c r="AY330" s="17" t="s">
        <v>126</v>
      </c>
      <c r="BE330" s="215">
        <f>IF(N330="základní",J330,0)</f>
        <v>0</v>
      </c>
      <c r="BF330" s="215">
        <f>IF(N330="snížená",J330,0)</f>
        <v>0</v>
      </c>
      <c r="BG330" s="215">
        <f>IF(N330="zákl. přenesená",J330,0)</f>
        <v>0</v>
      </c>
      <c r="BH330" s="215">
        <f>IF(N330="sníž. přenesená",J330,0)</f>
        <v>0</v>
      </c>
      <c r="BI330" s="215">
        <f>IF(N330="nulová",J330,0)</f>
        <v>0</v>
      </c>
      <c r="BJ330" s="17" t="s">
        <v>86</v>
      </c>
      <c r="BK330" s="215">
        <f>ROUND(I330*H330,2)</f>
        <v>0</v>
      </c>
      <c r="BL330" s="17" t="s">
        <v>133</v>
      </c>
      <c r="BM330" s="214" t="s">
        <v>436</v>
      </c>
    </row>
    <row r="331" spans="1:65" s="2" customFormat="1" ht="29.25">
      <c r="A331" s="34"/>
      <c r="B331" s="35"/>
      <c r="C331" s="36"/>
      <c r="D331" s="216" t="s">
        <v>135</v>
      </c>
      <c r="E331" s="36"/>
      <c r="F331" s="217" t="s">
        <v>437</v>
      </c>
      <c r="G331" s="36"/>
      <c r="H331" s="36"/>
      <c r="I331" s="115"/>
      <c r="J331" s="36"/>
      <c r="K331" s="36"/>
      <c r="L331" s="39"/>
      <c r="M331" s="218"/>
      <c r="N331" s="219"/>
      <c r="O331" s="71"/>
      <c r="P331" s="71"/>
      <c r="Q331" s="71"/>
      <c r="R331" s="71"/>
      <c r="S331" s="71"/>
      <c r="T331" s="72"/>
      <c r="U331" s="34"/>
      <c r="V331" s="34"/>
      <c r="W331" s="34"/>
      <c r="X331" s="34"/>
      <c r="Y331" s="34"/>
      <c r="Z331" s="34"/>
      <c r="AA331" s="34"/>
      <c r="AB331" s="34"/>
      <c r="AC331" s="34"/>
      <c r="AD331" s="34"/>
      <c r="AE331" s="34"/>
      <c r="AT331" s="17" t="s">
        <v>135</v>
      </c>
      <c r="AU331" s="17" t="s">
        <v>88</v>
      </c>
    </row>
    <row r="332" spans="1:65" s="2" customFormat="1" ht="48.75">
      <c r="A332" s="34"/>
      <c r="B332" s="35"/>
      <c r="C332" s="36"/>
      <c r="D332" s="216" t="s">
        <v>137</v>
      </c>
      <c r="E332" s="36"/>
      <c r="F332" s="220" t="s">
        <v>438</v>
      </c>
      <c r="G332" s="36"/>
      <c r="H332" s="36"/>
      <c r="I332" s="115"/>
      <c r="J332" s="36"/>
      <c r="K332" s="36"/>
      <c r="L332" s="39"/>
      <c r="M332" s="218"/>
      <c r="N332" s="219"/>
      <c r="O332" s="71"/>
      <c r="P332" s="71"/>
      <c r="Q332" s="71"/>
      <c r="R332" s="71"/>
      <c r="S332" s="71"/>
      <c r="T332" s="72"/>
      <c r="U332" s="34"/>
      <c r="V332" s="34"/>
      <c r="W332" s="34"/>
      <c r="X332" s="34"/>
      <c r="Y332" s="34"/>
      <c r="Z332" s="34"/>
      <c r="AA332" s="34"/>
      <c r="AB332" s="34"/>
      <c r="AC332" s="34"/>
      <c r="AD332" s="34"/>
      <c r="AE332" s="34"/>
      <c r="AT332" s="17" t="s">
        <v>137</v>
      </c>
      <c r="AU332" s="17" t="s">
        <v>88</v>
      </c>
    </row>
    <row r="333" spans="1:65" s="13" customFormat="1" ht="11.25">
      <c r="B333" s="221"/>
      <c r="C333" s="222"/>
      <c r="D333" s="216" t="s">
        <v>141</v>
      </c>
      <c r="E333" s="223" t="s">
        <v>1</v>
      </c>
      <c r="F333" s="224" t="s">
        <v>413</v>
      </c>
      <c r="G333" s="222"/>
      <c r="H333" s="225">
        <v>1426</v>
      </c>
      <c r="I333" s="226"/>
      <c r="J333" s="222"/>
      <c r="K333" s="222"/>
      <c r="L333" s="227"/>
      <c r="M333" s="228"/>
      <c r="N333" s="229"/>
      <c r="O333" s="229"/>
      <c r="P333" s="229"/>
      <c r="Q333" s="229"/>
      <c r="R333" s="229"/>
      <c r="S333" s="229"/>
      <c r="T333" s="230"/>
      <c r="AT333" s="231" t="s">
        <v>141</v>
      </c>
      <c r="AU333" s="231" t="s">
        <v>88</v>
      </c>
      <c r="AV333" s="13" t="s">
        <v>88</v>
      </c>
      <c r="AW333" s="13" t="s">
        <v>34</v>
      </c>
      <c r="AX333" s="13" t="s">
        <v>86</v>
      </c>
      <c r="AY333" s="231" t="s">
        <v>126</v>
      </c>
    </row>
    <row r="334" spans="1:65" s="2" customFormat="1" ht="21.75" customHeight="1">
      <c r="A334" s="34"/>
      <c r="B334" s="35"/>
      <c r="C334" s="203" t="s">
        <v>439</v>
      </c>
      <c r="D334" s="203" t="s">
        <v>128</v>
      </c>
      <c r="E334" s="204" t="s">
        <v>440</v>
      </c>
      <c r="F334" s="205" t="s">
        <v>441</v>
      </c>
      <c r="G334" s="206" t="s">
        <v>271</v>
      </c>
      <c r="H334" s="207">
        <v>34</v>
      </c>
      <c r="I334" s="208"/>
      <c r="J334" s="209">
        <f>ROUND(I334*H334,2)</f>
        <v>0</v>
      </c>
      <c r="K334" s="205" t="s">
        <v>132</v>
      </c>
      <c r="L334" s="39"/>
      <c r="M334" s="210" t="s">
        <v>1</v>
      </c>
      <c r="N334" s="211" t="s">
        <v>43</v>
      </c>
      <c r="O334" s="71"/>
      <c r="P334" s="212">
        <f>O334*H334</f>
        <v>0</v>
      </c>
      <c r="Q334" s="212">
        <v>0.1837</v>
      </c>
      <c r="R334" s="212">
        <f>Q334*H334</f>
        <v>6.2458</v>
      </c>
      <c r="S334" s="212">
        <v>0</v>
      </c>
      <c r="T334" s="213">
        <f>S334*H334</f>
        <v>0</v>
      </c>
      <c r="U334" s="34"/>
      <c r="V334" s="34"/>
      <c r="W334" s="34"/>
      <c r="X334" s="34"/>
      <c r="Y334" s="34"/>
      <c r="Z334" s="34"/>
      <c r="AA334" s="34"/>
      <c r="AB334" s="34"/>
      <c r="AC334" s="34"/>
      <c r="AD334" s="34"/>
      <c r="AE334" s="34"/>
      <c r="AR334" s="214" t="s">
        <v>133</v>
      </c>
      <c r="AT334" s="214" t="s">
        <v>128</v>
      </c>
      <c r="AU334" s="214" t="s">
        <v>88</v>
      </c>
      <c r="AY334" s="17" t="s">
        <v>126</v>
      </c>
      <c r="BE334" s="215">
        <f>IF(N334="základní",J334,0)</f>
        <v>0</v>
      </c>
      <c r="BF334" s="215">
        <f>IF(N334="snížená",J334,0)</f>
        <v>0</v>
      </c>
      <c r="BG334" s="215">
        <f>IF(N334="zákl. přenesená",J334,0)</f>
        <v>0</v>
      </c>
      <c r="BH334" s="215">
        <f>IF(N334="sníž. přenesená",J334,0)</f>
        <v>0</v>
      </c>
      <c r="BI334" s="215">
        <f>IF(N334="nulová",J334,0)</f>
        <v>0</v>
      </c>
      <c r="BJ334" s="17" t="s">
        <v>86</v>
      </c>
      <c r="BK334" s="215">
        <f>ROUND(I334*H334,2)</f>
        <v>0</v>
      </c>
      <c r="BL334" s="17" t="s">
        <v>133</v>
      </c>
      <c r="BM334" s="214" t="s">
        <v>442</v>
      </c>
    </row>
    <row r="335" spans="1:65" s="2" customFormat="1" ht="39">
      <c r="A335" s="34"/>
      <c r="B335" s="35"/>
      <c r="C335" s="36"/>
      <c r="D335" s="216" t="s">
        <v>135</v>
      </c>
      <c r="E335" s="36"/>
      <c r="F335" s="217" t="s">
        <v>443</v>
      </c>
      <c r="G335" s="36"/>
      <c r="H335" s="36"/>
      <c r="I335" s="115"/>
      <c r="J335" s="36"/>
      <c r="K335" s="36"/>
      <c r="L335" s="39"/>
      <c r="M335" s="218"/>
      <c r="N335" s="219"/>
      <c r="O335" s="71"/>
      <c r="P335" s="71"/>
      <c r="Q335" s="71"/>
      <c r="R335" s="71"/>
      <c r="S335" s="71"/>
      <c r="T335" s="72"/>
      <c r="U335" s="34"/>
      <c r="V335" s="34"/>
      <c r="W335" s="34"/>
      <c r="X335" s="34"/>
      <c r="Y335" s="34"/>
      <c r="Z335" s="34"/>
      <c r="AA335" s="34"/>
      <c r="AB335" s="34"/>
      <c r="AC335" s="34"/>
      <c r="AD335" s="34"/>
      <c r="AE335" s="34"/>
      <c r="AT335" s="17" t="s">
        <v>135</v>
      </c>
      <c r="AU335" s="17" t="s">
        <v>88</v>
      </c>
    </row>
    <row r="336" spans="1:65" s="2" customFormat="1" ht="156">
      <c r="A336" s="34"/>
      <c r="B336" s="35"/>
      <c r="C336" s="36"/>
      <c r="D336" s="216" t="s">
        <v>137</v>
      </c>
      <c r="E336" s="36"/>
      <c r="F336" s="220" t="s">
        <v>444</v>
      </c>
      <c r="G336" s="36"/>
      <c r="H336" s="36"/>
      <c r="I336" s="115"/>
      <c r="J336" s="36"/>
      <c r="K336" s="36"/>
      <c r="L336" s="39"/>
      <c r="M336" s="218"/>
      <c r="N336" s="219"/>
      <c r="O336" s="71"/>
      <c r="P336" s="71"/>
      <c r="Q336" s="71"/>
      <c r="R336" s="71"/>
      <c r="S336" s="71"/>
      <c r="T336" s="72"/>
      <c r="U336" s="34"/>
      <c r="V336" s="34"/>
      <c r="W336" s="34"/>
      <c r="X336" s="34"/>
      <c r="Y336" s="34"/>
      <c r="Z336" s="34"/>
      <c r="AA336" s="34"/>
      <c r="AB336" s="34"/>
      <c r="AC336" s="34"/>
      <c r="AD336" s="34"/>
      <c r="AE336" s="34"/>
      <c r="AT336" s="17" t="s">
        <v>137</v>
      </c>
      <c r="AU336" s="17" t="s">
        <v>88</v>
      </c>
    </row>
    <row r="337" spans="1:65" s="13" customFormat="1" ht="11.25">
      <c r="B337" s="221"/>
      <c r="C337" s="222"/>
      <c r="D337" s="216" t="s">
        <v>141</v>
      </c>
      <c r="E337" s="223" t="s">
        <v>1</v>
      </c>
      <c r="F337" s="224" t="s">
        <v>349</v>
      </c>
      <c r="G337" s="222"/>
      <c r="H337" s="225">
        <v>34</v>
      </c>
      <c r="I337" s="226"/>
      <c r="J337" s="222"/>
      <c r="K337" s="222"/>
      <c r="L337" s="227"/>
      <c r="M337" s="228"/>
      <c r="N337" s="229"/>
      <c r="O337" s="229"/>
      <c r="P337" s="229"/>
      <c r="Q337" s="229"/>
      <c r="R337" s="229"/>
      <c r="S337" s="229"/>
      <c r="T337" s="230"/>
      <c r="AT337" s="231" t="s">
        <v>141</v>
      </c>
      <c r="AU337" s="231" t="s">
        <v>88</v>
      </c>
      <c r="AV337" s="13" t="s">
        <v>88</v>
      </c>
      <c r="AW337" s="13" t="s">
        <v>34</v>
      </c>
      <c r="AX337" s="13" t="s">
        <v>86</v>
      </c>
      <c r="AY337" s="231" t="s">
        <v>126</v>
      </c>
    </row>
    <row r="338" spans="1:65" s="2" customFormat="1" ht="16.5" customHeight="1">
      <c r="A338" s="34"/>
      <c r="B338" s="35"/>
      <c r="C338" s="253" t="s">
        <v>445</v>
      </c>
      <c r="D338" s="253" t="s">
        <v>263</v>
      </c>
      <c r="E338" s="254" t="s">
        <v>446</v>
      </c>
      <c r="F338" s="255" t="s">
        <v>447</v>
      </c>
      <c r="G338" s="256" t="s">
        <v>271</v>
      </c>
      <c r="H338" s="257">
        <v>35.020000000000003</v>
      </c>
      <c r="I338" s="258"/>
      <c r="J338" s="259">
        <f>ROUND(I338*H338,2)</f>
        <v>0</v>
      </c>
      <c r="K338" s="255" t="s">
        <v>132</v>
      </c>
      <c r="L338" s="260"/>
      <c r="M338" s="261" t="s">
        <v>1</v>
      </c>
      <c r="N338" s="262" t="s">
        <v>43</v>
      </c>
      <c r="O338" s="71"/>
      <c r="P338" s="212">
        <f>O338*H338</f>
        <v>0</v>
      </c>
      <c r="Q338" s="212">
        <v>0.222</v>
      </c>
      <c r="R338" s="212">
        <f>Q338*H338</f>
        <v>7.7744400000000011</v>
      </c>
      <c r="S338" s="212">
        <v>0</v>
      </c>
      <c r="T338" s="213">
        <f>S338*H338</f>
        <v>0</v>
      </c>
      <c r="U338" s="34"/>
      <c r="V338" s="34"/>
      <c r="W338" s="34"/>
      <c r="X338" s="34"/>
      <c r="Y338" s="34"/>
      <c r="Z338" s="34"/>
      <c r="AA338" s="34"/>
      <c r="AB338" s="34"/>
      <c r="AC338" s="34"/>
      <c r="AD338" s="34"/>
      <c r="AE338" s="34"/>
      <c r="AR338" s="214" t="s">
        <v>184</v>
      </c>
      <c r="AT338" s="214" t="s">
        <v>263</v>
      </c>
      <c r="AU338" s="214" t="s">
        <v>88</v>
      </c>
      <c r="AY338" s="17" t="s">
        <v>126</v>
      </c>
      <c r="BE338" s="215">
        <f>IF(N338="základní",J338,0)</f>
        <v>0</v>
      </c>
      <c r="BF338" s="215">
        <f>IF(N338="snížená",J338,0)</f>
        <v>0</v>
      </c>
      <c r="BG338" s="215">
        <f>IF(N338="zákl. přenesená",J338,0)</f>
        <v>0</v>
      </c>
      <c r="BH338" s="215">
        <f>IF(N338="sníž. přenesená",J338,0)</f>
        <v>0</v>
      </c>
      <c r="BI338" s="215">
        <f>IF(N338="nulová",J338,0)</f>
        <v>0</v>
      </c>
      <c r="BJ338" s="17" t="s">
        <v>86</v>
      </c>
      <c r="BK338" s="215">
        <f>ROUND(I338*H338,2)</f>
        <v>0</v>
      </c>
      <c r="BL338" s="17" t="s">
        <v>133</v>
      </c>
      <c r="BM338" s="214" t="s">
        <v>448</v>
      </c>
    </row>
    <row r="339" spans="1:65" s="2" customFormat="1" ht="11.25">
      <c r="A339" s="34"/>
      <c r="B339" s="35"/>
      <c r="C339" s="36"/>
      <c r="D339" s="216" t="s">
        <v>135</v>
      </c>
      <c r="E339" s="36"/>
      <c r="F339" s="217" t="s">
        <v>447</v>
      </c>
      <c r="G339" s="36"/>
      <c r="H339" s="36"/>
      <c r="I339" s="115"/>
      <c r="J339" s="36"/>
      <c r="K339" s="36"/>
      <c r="L339" s="39"/>
      <c r="M339" s="218"/>
      <c r="N339" s="219"/>
      <c r="O339" s="71"/>
      <c r="P339" s="71"/>
      <c r="Q339" s="71"/>
      <c r="R339" s="71"/>
      <c r="S339" s="71"/>
      <c r="T339" s="72"/>
      <c r="U339" s="34"/>
      <c r="V339" s="34"/>
      <c r="W339" s="34"/>
      <c r="X339" s="34"/>
      <c r="Y339" s="34"/>
      <c r="Z339" s="34"/>
      <c r="AA339" s="34"/>
      <c r="AB339" s="34"/>
      <c r="AC339" s="34"/>
      <c r="AD339" s="34"/>
      <c r="AE339" s="34"/>
      <c r="AT339" s="17" t="s">
        <v>135</v>
      </c>
      <c r="AU339" s="17" t="s">
        <v>88</v>
      </c>
    </row>
    <row r="340" spans="1:65" s="13" customFormat="1" ht="11.25">
      <c r="B340" s="221"/>
      <c r="C340" s="222"/>
      <c r="D340" s="216" t="s">
        <v>141</v>
      </c>
      <c r="E340" s="223" t="s">
        <v>1</v>
      </c>
      <c r="F340" s="224" t="s">
        <v>349</v>
      </c>
      <c r="G340" s="222"/>
      <c r="H340" s="225">
        <v>34</v>
      </c>
      <c r="I340" s="226"/>
      <c r="J340" s="222"/>
      <c r="K340" s="222"/>
      <c r="L340" s="227"/>
      <c r="M340" s="228"/>
      <c r="N340" s="229"/>
      <c r="O340" s="229"/>
      <c r="P340" s="229"/>
      <c r="Q340" s="229"/>
      <c r="R340" s="229"/>
      <c r="S340" s="229"/>
      <c r="T340" s="230"/>
      <c r="AT340" s="231" t="s">
        <v>141</v>
      </c>
      <c r="AU340" s="231" t="s">
        <v>88</v>
      </c>
      <c r="AV340" s="13" t="s">
        <v>88</v>
      </c>
      <c r="AW340" s="13" t="s">
        <v>34</v>
      </c>
      <c r="AX340" s="13" t="s">
        <v>86</v>
      </c>
      <c r="AY340" s="231" t="s">
        <v>126</v>
      </c>
    </row>
    <row r="341" spans="1:65" s="13" customFormat="1" ht="11.25">
      <c r="B341" s="221"/>
      <c r="C341" s="222"/>
      <c r="D341" s="216" t="s">
        <v>141</v>
      </c>
      <c r="E341" s="222"/>
      <c r="F341" s="224" t="s">
        <v>449</v>
      </c>
      <c r="G341" s="222"/>
      <c r="H341" s="225">
        <v>35.020000000000003</v>
      </c>
      <c r="I341" s="226"/>
      <c r="J341" s="222"/>
      <c r="K341" s="222"/>
      <c r="L341" s="227"/>
      <c r="M341" s="228"/>
      <c r="N341" s="229"/>
      <c r="O341" s="229"/>
      <c r="P341" s="229"/>
      <c r="Q341" s="229"/>
      <c r="R341" s="229"/>
      <c r="S341" s="229"/>
      <c r="T341" s="230"/>
      <c r="AT341" s="231" t="s">
        <v>141</v>
      </c>
      <c r="AU341" s="231" t="s">
        <v>88</v>
      </c>
      <c r="AV341" s="13" t="s">
        <v>88</v>
      </c>
      <c r="AW341" s="13" t="s">
        <v>4</v>
      </c>
      <c r="AX341" s="13" t="s">
        <v>86</v>
      </c>
      <c r="AY341" s="231" t="s">
        <v>126</v>
      </c>
    </row>
    <row r="342" spans="1:65" s="2" customFormat="1" ht="21.75" customHeight="1">
      <c r="A342" s="34"/>
      <c r="B342" s="35"/>
      <c r="C342" s="203" t="s">
        <v>450</v>
      </c>
      <c r="D342" s="203" t="s">
        <v>128</v>
      </c>
      <c r="E342" s="204" t="s">
        <v>451</v>
      </c>
      <c r="F342" s="205" t="s">
        <v>452</v>
      </c>
      <c r="G342" s="206" t="s">
        <v>271</v>
      </c>
      <c r="H342" s="207">
        <v>27.5</v>
      </c>
      <c r="I342" s="208"/>
      <c r="J342" s="209">
        <f>ROUND(I342*H342,2)</f>
        <v>0</v>
      </c>
      <c r="K342" s="205" t="s">
        <v>132</v>
      </c>
      <c r="L342" s="39"/>
      <c r="M342" s="210" t="s">
        <v>1</v>
      </c>
      <c r="N342" s="211" t="s">
        <v>43</v>
      </c>
      <c r="O342" s="71"/>
      <c r="P342" s="212">
        <f>O342*H342</f>
        <v>0</v>
      </c>
      <c r="Q342" s="212">
        <v>8.4250000000000005E-2</v>
      </c>
      <c r="R342" s="212">
        <f>Q342*H342</f>
        <v>2.316875</v>
      </c>
      <c r="S342" s="212">
        <v>0</v>
      </c>
      <c r="T342" s="213">
        <f>S342*H342</f>
        <v>0</v>
      </c>
      <c r="U342" s="34"/>
      <c r="V342" s="34"/>
      <c r="W342" s="34"/>
      <c r="X342" s="34"/>
      <c r="Y342" s="34"/>
      <c r="Z342" s="34"/>
      <c r="AA342" s="34"/>
      <c r="AB342" s="34"/>
      <c r="AC342" s="34"/>
      <c r="AD342" s="34"/>
      <c r="AE342" s="34"/>
      <c r="AR342" s="214" t="s">
        <v>133</v>
      </c>
      <c r="AT342" s="214" t="s">
        <v>128</v>
      </c>
      <c r="AU342" s="214" t="s">
        <v>88</v>
      </c>
      <c r="AY342" s="17" t="s">
        <v>126</v>
      </c>
      <c r="BE342" s="215">
        <f>IF(N342="základní",J342,0)</f>
        <v>0</v>
      </c>
      <c r="BF342" s="215">
        <f>IF(N342="snížená",J342,0)</f>
        <v>0</v>
      </c>
      <c r="BG342" s="215">
        <f>IF(N342="zákl. přenesená",J342,0)</f>
        <v>0</v>
      </c>
      <c r="BH342" s="215">
        <f>IF(N342="sníž. přenesená",J342,0)</f>
        <v>0</v>
      </c>
      <c r="BI342" s="215">
        <f>IF(N342="nulová",J342,0)</f>
        <v>0</v>
      </c>
      <c r="BJ342" s="17" t="s">
        <v>86</v>
      </c>
      <c r="BK342" s="215">
        <f>ROUND(I342*H342,2)</f>
        <v>0</v>
      </c>
      <c r="BL342" s="17" t="s">
        <v>133</v>
      </c>
      <c r="BM342" s="214" t="s">
        <v>453</v>
      </c>
    </row>
    <row r="343" spans="1:65" s="2" customFormat="1" ht="48.75">
      <c r="A343" s="34"/>
      <c r="B343" s="35"/>
      <c r="C343" s="36"/>
      <c r="D343" s="216" t="s">
        <v>135</v>
      </c>
      <c r="E343" s="36"/>
      <c r="F343" s="217" t="s">
        <v>454</v>
      </c>
      <c r="G343" s="36"/>
      <c r="H343" s="36"/>
      <c r="I343" s="115"/>
      <c r="J343" s="36"/>
      <c r="K343" s="36"/>
      <c r="L343" s="39"/>
      <c r="M343" s="218"/>
      <c r="N343" s="219"/>
      <c r="O343" s="71"/>
      <c r="P343" s="71"/>
      <c r="Q343" s="71"/>
      <c r="R343" s="71"/>
      <c r="S343" s="71"/>
      <c r="T343" s="72"/>
      <c r="U343" s="34"/>
      <c r="V343" s="34"/>
      <c r="W343" s="34"/>
      <c r="X343" s="34"/>
      <c r="Y343" s="34"/>
      <c r="Z343" s="34"/>
      <c r="AA343" s="34"/>
      <c r="AB343" s="34"/>
      <c r="AC343" s="34"/>
      <c r="AD343" s="34"/>
      <c r="AE343" s="34"/>
      <c r="AT343" s="17" t="s">
        <v>135</v>
      </c>
      <c r="AU343" s="17" t="s">
        <v>88</v>
      </c>
    </row>
    <row r="344" spans="1:65" s="2" customFormat="1" ht="117">
      <c r="A344" s="34"/>
      <c r="B344" s="35"/>
      <c r="C344" s="36"/>
      <c r="D344" s="216" t="s">
        <v>137</v>
      </c>
      <c r="E344" s="36"/>
      <c r="F344" s="220" t="s">
        <v>455</v>
      </c>
      <c r="G344" s="36"/>
      <c r="H344" s="36"/>
      <c r="I344" s="115"/>
      <c r="J344" s="36"/>
      <c r="K344" s="36"/>
      <c r="L344" s="39"/>
      <c r="M344" s="218"/>
      <c r="N344" s="219"/>
      <c r="O344" s="71"/>
      <c r="P344" s="71"/>
      <c r="Q344" s="71"/>
      <c r="R344" s="71"/>
      <c r="S344" s="71"/>
      <c r="T344" s="72"/>
      <c r="U344" s="34"/>
      <c r="V344" s="34"/>
      <c r="W344" s="34"/>
      <c r="X344" s="34"/>
      <c r="Y344" s="34"/>
      <c r="Z344" s="34"/>
      <c r="AA344" s="34"/>
      <c r="AB344" s="34"/>
      <c r="AC344" s="34"/>
      <c r="AD344" s="34"/>
      <c r="AE344" s="34"/>
      <c r="AT344" s="17" t="s">
        <v>137</v>
      </c>
      <c r="AU344" s="17" t="s">
        <v>88</v>
      </c>
    </row>
    <row r="345" spans="1:65" s="13" customFormat="1" ht="11.25">
      <c r="B345" s="221"/>
      <c r="C345" s="222"/>
      <c r="D345" s="216" t="s">
        <v>141</v>
      </c>
      <c r="E345" s="223" t="s">
        <v>1</v>
      </c>
      <c r="F345" s="224" t="s">
        <v>456</v>
      </c>
      <c r="G345" s="222"/>
      <c r="H345" s="225">
        <v>27.5</v>
      </c>
      <c r="I345" s="226"/>
      <c r="J345" s="222"/>
      <c r="K345" s="222"/>
      <c r="L345" s="227"/>
      <c r="M345" s="228"/>
      <c r="N345" s="229"/>
      <c r="O345" s="229"/>
      <c r="P345" s="229"/>
      <c r="Q345" s="229"/>
      <c r="R345" s="229"/>
      <c r="S345" s="229"/>
      <c r="T345" s="230"/>
      <c r="AT345" s="231" t="s">
        <v>141</v>
      </c>
      <c r="AU345" s="231" t="s">
        <v>88</v>
      </c>
      <c r="AV345" s="13" t="s">
        <v>88</v>
      </c>
      <c r="AW345" s="13" t="s">
        <v>34</v>
      </c>
      <c r="AX345" s="13" t="s">
        <v>86</v>
      </c>
      <c r="AY345" s="231" t="s">
        <v>126</v>
      </c>
    </row>
    <row r="346" spans="1:65" s="2" customFormat="1" ht="21.75" customHeight="1">
      <c r="A346" s="34"/>
      <c r="B346" s="35"/>
      <c r="C346" s="253" t="s">
        <v>457</v>
      </c>
      <c r="D346" s="253" t="s">
        <v>263</v>
      </c>
      <c r="E346" s="254" t="s">
        <v>458</v>
      </c>
      <c r="F346" s="255" t="s">
        <v>459</v>
      </c>
      <c r="G346" s="256" t="s">
        <v>271</v>
      </c>
      <c r="H346" s="257">
        <v>28.324999999999999</v>
      </c>
      <c r="I346" s="258"/>
      <c r="J346" s="259">
        <f>ROUND(I346*H346,2)</f>
        <v>0</v>
      </c>
      <c r="K346" s="255" t="s">
        <v>132</v>
      </c>
      <c r="L346" s="260"/>
      <c r="M346" s="261" t="s">
        <v>1</v>
      </c>
      <c r="N346" s="262" t="s">
        <v>43</v>
      </c>
      <c r="O346" s="71"/>
      <c r="P346" s="212">
        <f>O346*H346</f>
        <v>0</v>
      </c>
      <c r="Q346" s="212">
        <v>0.13100000000000001</v>
      </c>
      <c r="R346" s="212">
        <f>Q346*H346</f>
        <v>3.710575</v>
      </c>
      <c r="S346" s="212">
        <v>0</v>
      </c>
      <c r="T346" s="213">
        <f>S346*H346</f>
        <v>0</v>
      </c>
      <c r="U346" s="34"/>
      <c r="V346" s="34"/>
      <c r="W346" s="34"/>
      <c r="X346" s="34"/>
      <c r="Y346" s="34"/>
      <c r="Z346" s="34"/>
      <c r="AA346" s="34"/>
      <c r="AB346" s="34"/>
      <c r="AC346" s="34"/>
      <c r="AD346" s="34"/>
      <c r="AE346" s="34"/>
      <c r="AR346" s="214" t="s">
        <v>184</v>
      </c>
      <c r="AT346" s="214" t="s">
        <v>263</v>
      </c>
      <c r="AU346" s="214" t="s">
        <v>88</v>
      </c>
      <c r="AY346" s="17" t="s">
        <v>126</v>
      </c>
      <c r="BE346" s="215">
        <f>IF(N346="základní",J346,0)</f>
        <v>0</v>
      </c>
      <c r="BF346" s="215">
        <f>IF(N346="snížená",J346,0)</f>
        <v>0</v>
      </c>
      <c r="BG346" s="215">
        <f>IF(N346="zákl. přenesená",J346,0)</f>
        <v>0</v>
      </c>
      <c r="BH346" s="215">
        <f>IF(N346="sníž. přenesená",J346,0)</f>
        <v>0</v>
      </c>
      <c r="BI346" s="215">
        <f>IF(N346="nulová",J346,0)</f>
        <v>0</v>
      </c>
      <c r="BJ346" s="17" t="s">
        <v>86</v>
      </c>
      <c r="BK346" s="215">
        <f>ROUND(I346*H346,2)</f>
        <v>0</v>
      </c>
      <c r="BL346" s="17" t="s">
        <v>133</v>
      </c>
      <c r="BM346" s="214" t="s">
        <v>460</v>
      </c>
    </row>
    <row r="347" spans="1:65" s="2" customFormat="1" ht="19.5">
      <c r="A347" s="34"/>
      <c r="B347" s="35"/>
      <c r="C347" s="36"/>
      <c r="D347" s="216" t="s">
        <v>135</v>
      </c>
      <c r="E347" s="36"/>
      <c r="F347" s="217" t="s">
        <v>461</v>
      </c>
      <c r="G347" s="36"/>
      <c r="H347" s="36"/>
      <c r="I347" s="115"/>
      <c r="J347" s="36"/>
      <c r="K347" s="36"/>
      <c r="L347" s="39"/>
      <c r="M347" s="218"/>
      <c r="N347" s="219"/>
      <c r="O347" s="71"/>
      <c r="P347" s="71"/>
      <c r="Q347" s="71"/>
      <c r="R347" s="71"/>
      <c r="S347" s="71"/>
      <c r="T347" s="72"/>
      <c r="U347" s="34"/>
      <c r="V347" s="34"/>
      <c r="W347" s="34"/>
      <c r="X347" s="34"/>
      <c r="Y347" s="34"/>
      <c r="Z347" s="34"/>
      <c r="AA347" s="34"/>
      <c r="AB347" s="34"/>
      <c r="AC347" s="34"/>
      <c r="AD347" s="34"/>
      <c r="AE347" s="34"/>
      <c r="AT347" s="17" t="s">
        <v>135</v>
      </c>
      <c r="AU347" s="17" t="s">
        <v>88</v>
      </c>
    </row>
    <row r="348" spans="1:65" s="13" customFormat="1" ht="11.25">
      <c r="B348" s="221"/>
      <c r="C348" s="222"/>
      <c r="D348" s="216" t="s">
        <v>141</v>
      </c>
      <c r="E348" s="223" t="s">
        <v>1</v>
      </c>
      <c r="F348" s="224" t="s">
        <v>456</v>
      </c>
      <c r="G348" s="222"/>
      <c r="H348" s="225">
        <v>27.5</v>
      </c>
      <c r="I348" s="226"/>
      <c r="J348" s="222"/>
      <c r="K348" s="222"/>
      <c r="L348" s="227"/>
      <c r="M348" s="228"/>
      <c r="N348" s="229"/>
      <c r="O348" s="229"/>
      <c r="P348" s="229"/>
      <c r="Q348" s="229"/>
      <c r="R348" s="229"/>
      <c r="S348" s="229"/>
      <c r="T348" s="230"/>
      <c r="AT348" s="231" t="s">
        <v>141</v>
      </c>
      <c r="AU348" s="231" t="s">
        <v>88</v>
      </c>
      <c r="AV348" s="13" t="s">
        <v>88</v>
      </c>
      <c r="AW348" s="13" t="s">
        <v>34</v>
      </c>
      <c r="AX348" s="13" t="s">
        <v>86</v>
      </c>
      <c r="AY348" s="231" t="s">
        <v>126</v>
      </c>
    </row>
    <row r="349" spans="1:65" s="13" customFormat="1" ht="11.25">
      <c r="B349" s="221"/>
      <c r="C349" s="222"/>
      <c r="D349" s="216" t="s">
        <v>141</v>
      </c>
      <c r="E349" s="222"/>
      <c r="F349" s="224" t="s">
        <v>462</v>
      </c>
      <c r="G349" s="222"/>
      <c r="H349" s="225">
        <v>28.324999999999999</v>
      </c>
      <c r="I349" s="226"/>
      <c r="J349" s="222"/>
      <c r="K349" s="222"/>
      <c r="L349" s="227"/>
      <c r="M349" s="228"/>
      <c r="N349" s="229"/>
      <c r="O349" s="229"/>
      <c r="P349" s="229"/>
      <c r="Q349" s="229"/>
      <c r="R349" s="229"/>
      <c r="S349" s="229"/>
      <c r="T349" s="230"/>
      <c r="AT349" s="231" t="s">
        <v>141</v>
      </c>
      <c r="AU349" s="231" t="s">
        <v>88</v>
      </c>
      <c r="AV349" s="13" t="s">
        <v>88</v>
      </c>
      <c r="AW349" s="13" t="s">
        <v>4</v>
      </c>
      <c r="AX349" s="13" t="s">
        <v>86</v>
      </c>
      <c r="AY349" s="231" t="s">
        <v>126</v>
      </c>
    </row>
    <row r="350" spans="1:65" s="2" customFormat="1" ht="21.75" customHeight="1">
      <c r="A350" s="34"/>
      <c r="B350" s="35"/>
      <c r="C350" s="203" t="s">
        <v>463</v>
      </c>
      <c r="D350" s="203" t="s">
        <v>128</v>
      </c>
      <c r="E350" s="204" t="s">
        <v>464</v>
      </c>
      <c r="F350" s="205" t="s">
        <v>465</v>
      </c>
      <c r="G350" s="206" t="s">
        <v>271</v>
      </c>
      <c r="H350" s="207">
        <v>670</v>
      </c>
      <c r="I350" s="208"/>
      <c r="J350" s="209">
        <f>ROUND(I350*H350,2)</f>
        <v>0</v>
      </c>
      <c r="K350" s="205" t="s">
        <v>132</v>
      </c>
      <c r="L350" s="39"/>
      <c r="M350" s="210" t="s">
        <v>1</v>
      </c>
      <c r="N350" s="211" t="s">
        <v>43</v>
      </c>
      <c r="O350" s="71"/>
      <c r="P350" s="212">
        <f>O350*H350</f>
        <v>0</v>
      </c>
      <c r="Q350" s="212">
        <v>8.4250000000000005E-2</v>
      </c>
      <c r="R350" s="212">
        <f>Q350*H350</f>
        <v>56.447500000000005</v>
      </c>
      <c r="S350" s="212">
        <v>0</v>
      </c>
      <c r="T350" s="213">
        <f>S350*H350</f>
        <v>0</v>
      </c>
      <c r="U350" s="34"/>
      <c r="V350" s="34"/>
      <c r="W350" s="34"/>
      <c r="X350" s="34"/>
      <c r="Y350" s="34"/>
      <c r="Z350" s="34"/>
      <c r="AA350" s="34"/>
      <c r="AB350" s="34"/>
      <c r="AC350" s="34"/>
      <c r="AD350" s="34"/>
      <c r="AE350" s="34"/>
      <c r="AR350" s="214" t="s">
        <v>133</v>
      </c>
      <c r="AT350" s="214" t="s">
        <v>128</v>
      </c>
      <c r="AU350" s="214" t="s">
        <v>88</v>
      </c>
      <c r="AY350" s="17" t="s">
        <v>126</v>
      </c>
      <c r="BE350" s="215">
        <f>IF(N350="základní",J350,0)</f>
        <v>0</v>
      </c>
      <c r="BF350" s="215">
        <f>IF(N350="snížená",J350,0)</f>
        <v>0</v>
      </c>
      <c r="BG350" s="215">
        <f>IF(N350="zákl. přenesená",J350,0)</f>
        <v>0</v>
      </c>
      <c r="BH350" s="215">
        <f>IF(N350="sníž. přenesená",J350,0)</f>
        <v>0</v>
      </c>
      <c r="BI350" s="215">
        <f>IF(N350="nulová",J350,0)</f>
        <v>0</v>
      </c>
      <c r="BJ350" s="17" t="s">
        <v>86</v>
      </c>
      <c r="BK350" s="215">
        <f>ROUND(I350*H350,2)</f>
        <v>0</v>
      </c>
      <c r="BL350" s="17" t="s">
        <v>133</v>
      </c>
      <c r="BM350" s="214" t="s">
        <v>466</v>
      </c>
    </row>
    <row r="351" spans="1:65" s="2" customFormat="1" ht="48.75">
      <c r="A351" s="34"/>
      <c r="B351" s="35"/>
      <c r="C351" s="36"/>
      <c r="D351" s="216" t="s">
        <v>135</v>
      </c>
      <c r="E351" s="36"/>
      <c r="F351" s="217" t="s">
        <v>467</v>
      </c>
      <c r="G351" s="36"/>
      <c r="H351" s="36"/>
      <c r="I351" s="115"/>
      <c r="J351" s="36"/>
      <c r="K351" s="36"/>
      <c r="L351" s="39"/>
      <c r="M351" s="218"/>
      <c r="N351" s="219"/>
      <c r="O351" s="71"/>
      <c r="P351" s="71"/>
      <c r="Q351" s="71"/>
      <c r="R351" s="71"/>
      <c r="S351" s="71"/>
      <c r="T351" s="72"/>
      <c r="U351" s="34"/>
      <c r="V351" s="34"/>
      <c r="W351" s="34"/>
      <c r="X351" s="34"/>
      <c r="Y351" s="34"/>
      <c r="Z351" s="34"/>
      <c r="AA351" s="34"/>
      <c r="AB351" s="34"/>
      <c r="AC351" s="34"/>
      <c r="AD351" s="34"/>
      <c r="AE351" s="34"/>
      <c r="AT351" s="17" t="s">
        <v>135</v>
      </c>
      <c r="AU351" s="17" t="s">
        <v>88</v>
      </c>
    </row>
    <row r="352" spans="1:65" s="2" customFormat="1" ht="117">
      <c r="A352" s="34"/>
      <c r="B352" s="35"/>
      <c r="C352" s="36"/>
      <c r="D352" s="216" t="s">
        <v>137</v>
      </c>
      <c r="E352" s="36"/>
      <c r="F352" s="220" t="s">
        <v>455</v>
      </c>
      <c r="G352" s="36"/>
      <c r="H352" s="36"/>
      <c r="I352" s="115"/>
      <c r="J352" s="36"/>
      <c r="K352" s="36"/>
      <c r="L352" s="39"/>
      <c r="M352" s="218"/>
      <c r="N352" s="219"/>
      <c r="O352" s="71"/>
      <c r="P352" s="71"/>
      <c r="Q352" s="71"/>
      <c r="R352" s="71"/>
      <c r="S352" s="71"/>
      <c r="T352" s="72"/>
      <c r="U352" s="34"/>
      <c r="V352" s="34"/>
      <c r="W352" s="34"/>
      <c r="X352" s="34"/>
      <c r="Y352" s="34"/>
      <c r="Z352" s="34"/>
      <c r="AA352" s="34"/>
      <c r="AB352" s="34"/>
      <c r="AC352" s="34"/>
      <c r="AD352" s="34"/>
      <c r="AE352" s="34"/>
      <c r="AT352" s="17" t="s">
        <v>137</v>
      </c>
      <c r="AU352" s="17" t="s">
        <v>88</v>
      </c>
    </row>
    <row r="353" spans="1:65" s="13" customFormat="1" ht="11.25">
      <c r="B353" s="221"/>
      <c r="C353" s="222"/>
      <c r="D353" s="216" t="s">
        <v>141</v>
      </c>
      <c r="E353" s="223" t="s">
        <v>1</v>
      </c>
      <c r="F353" s="224" t="s">
        <v>468</v>
      </c>
      <c r="G353" s="222"/>
      <c r="H353" s="225">
        <v>670</v>
      </c>
      <c r="I353" s="226"/>
      <c r="J353" s="222"/>
      <c r="K353" s="222"/>
      <c r="L353" s="227"/>
      <c r="M353" s="228"/>
      <c r="N353" s="229"/>
      <c r="O353" s="229"/>
      <c r="P353" s="229"/>
      <c r="Q353" s="229"/>
      <c r="R353" s="229"/>
      <c r="S353" s="229"/>
      <c r="T353" s="230"/>
      <c r="AT353" s="231" t="s">
        <v>141</v>
      </c>
      <c r="AU353" s="231" t="s">
        <v>88</v>
      </c>
      <c r="AV353" s="13" t="s">
        <v>88</v>
      </c>
      <c r="AW353" s="13" t="s">
        <v>34</v>
      </c>
      <c r="AX353" s="13" t="s">
        <v>86</v>
      </c>
      <c r="AY353" s="231" t="s">
        <v>126</v>
      </c>
    </row>
    <row r="354" spans="1:65" s="2" customFormat="1" ht="16.5" customHeight="1">
      <c r="A354" s="34"/>
      <c r="B354" s="35"/>
      <c r="C354" s="253" t="s">
        <v>469</v>
      </c>
      <c r="D354" s="253" t="s">
        <v>263</v>
      </c>
      <c r="E354" s="254" t="s">
        <v>470</v>
      </c>
      <c r="F354" s="255" t="s">
        <v>471</v>
      </c>
      <c r="G354" s="256" t="s">
        <v>271</v>
      </c>
      <c r="H354" s="257">
        <v>676.7</v>
      </c>
      <c r="I354" s="258"/>
      <c r="J354" s="259">
        <f>ROUND(I354*H354,2)</f>
        <v>0</v>
      </c>
      <c r="K354" s="255" t="s">
        <v>132</v>
      </c>
      <c r="L354" s="260"/>
      <c r="M354" s="261" t="s">
        <v>1</v>
      </c>
      <c r="N354" s="262" t="s">
        <v>43</v>
      </c>
      <c r="O354" s="71"/>
      <c r="P354" s="212">
        <f>O354*H354</f>
        <v>0</v>
      </c>
      <c r="Q354" s="212">
        <v>0.13100000000000001</v>
      </c>
      <c r="R354" s="212">
        <f>Q354*H354</f>
        <v>88.647700000000015</v>
      </c>
      <c r="S354" s="212">
        <v>0</v>
      </c>
      <c r="T354" s="213">
        <f>S354*H354</f>
        <v>0</v>
      </c>
      <c r="U354" s="34"/>
      <c r="V354" s="34"/>
      <c r="W354" s="34"/>
      <c r="X354" s="34"/>
      <c r="Y354" s="34"/>
      <c r="Z354" s="34"/>
      <c r="AA354" s="34"/>
      <c r="AB354" s="34"/>
      <c r="AC354" s="34"/>
      <c r="AD354" s="34"/>
      <c r="AE354" s="34"/>
      <c r="AR354" s="214" t="s">
        <v>184</v>
      </c>
      <c r="AT354" s="214" t="s">
        <v>263</v>
      </c>
      <c r="AU354" s="214" t="s">
        <v>88</v>
      </c>
      <c r="AY354" s="17" t="s">
        <v>126</v>
      </c>
      <c r="BE354" s="215">
        <f>IF(N354="základní",J354,0)</f>
        <v>0</v>
      </c>
      <c r="BF354" s="215">
        <f>IF(N354="snížená",J354,0)</f>
        <v>0</v>
      </c>
      <c r="BG354" s="215">
        <f>IF(N354="zákl. přenesená",J354,0)</f>
        <v>0</v>
      </c>
      <c r="BH354" s="215">
        <f>IF(N354="sníž. přenesená",J354,0)</f>
        <v>0</v>
      </c>
      <c r="BI354" s="215">
        <f>IF(N354="nulová",J354,0)</f>
        <v>0</v>
      </c>
      <c r="BJ354" s="17" t="s">
        <v>86</v>
      </c>
      <c r="BK354" s="215">
        <f>ROUND(I354*H354,2)</f>
        <v>0</v>
      </c>
      <c r="BL354" s="17" t="s">
        <v>133</v>
      </c>
      <c r="BM354" s="214" t="s">
        <v>472</v>
      </c>
    </row>
    <row r="355" spans="1:65" s="2" customFormat="1" ht="11.25">
      <c r="A355" s="34"/>
      <c r="B355" s="35"/>
      <c r="C355" s="36"/>
      <c r="D355" s="216" t="s">
        <v>135</v>
      </c>
      <c r="E355" s="36"/>
      <c r="F355" s="217" t="s">
        <v>471</v>
      </c>
      <c r="G355" s="36"/>
      <c r="H355" s="36"/>
      <c r="I355" s="115"/>
      <c r="J355" s="36"/>
      <c r="K355" s="36"/>
      <c r="L355" s="39"/>
      <c r="M355" s="218"/>
      <c r="N355" s="219"/>
      <c r="O355" s="71"/>
      <c r="P355" s="71"/>
      <c r="Q355" s="71"/>
      <c r="R355" s="71"/>
      <c r="S355" s="71"/>
      <c r="T355" s="72"/>
      <c r="U355" s="34"/>
      <c r="V355" s="34"/>
      <c r="W355" s="34"/>
      <c r="X355" s="34"/>
      <c r="Y355" s="34"/>
      <c r="Z355" s="34"/>
      <c r="AA355" s="34"/>
      <c r="AB355" s="34"/>
      <c r="AC355" s="34"/>
      <c r="AD355" s="34"/>
      <c r="AE355" s="34"/>
      <c r="AT355" s="17" t="s">
        <v>135</v>
      </c>
      <c r="AU355" s="17" t="s">
        <v>88</v>
      </c>
    </row>
    <row r="356" spans="1:65" s="13" customFormat="1" ht="11.25">
      <c r="B356" s="221"/>
      <c r="C356" s="222"/>
      <c r="D356" s="216" t="s">
        <v>141</v>
      </c>
      <c r="E356" s="223" t="s">
        <v>1</v>
      </c>
      <c r="F356" s="224" t="s">
        <v>468</v>
      </c>
      <c r="G356" s="222"/>
      <c r="H356" s="225">
        <v>670</v>
      </c>
      <c r="I356" s="226"/>
      <c r="J356" s="222"/>
      <c r="K356" s="222"/>
      <c r="L356" s="227"/>
      <c r="M356" s="228"/>
      <c r="N356" s="229"/>
      <c r="O356" s="229"/>
      <c r="P356" s="229"/>
      <c r="Q356" s="229"/>
      <c r="R356" s="229"/>
      <c r="S356" s="229"/>
      <c r="T356" s="230"/>
      <c r="AT356" s="231" t="s">
        <v>141</v>
      </c>
      <c r="AU356" s="231" t="s">
        <v>88</v>
      </c>
      <c r="AV356" s="13" t="s">
        <v>88</v>
      </c>
      <c r="AW356" s="13" t="s">
        <v>34</v>
      </c>
      <c r="AX356" s="13" t="s">
        <v>86</v>
      </c>
      <c r="AY356" s="231" t="s">
        <v>126</v>
      </c>
    </row>
    <row r="357" spans="1:65" s="13" customFormat="1" ht="11.25">
      <c r="B357" s="221"/>
      <c r="C357" s="222"/>
      <c r="D357" s="216" t="s">
        <v>141</v>
      </c>
      <c r="E357" s="222"/>
      <c r="F357" s="224" t="s">
        <v>473</v>
      </c>
      <c r="G357" s="222"/>
      <c r="H357" s="225">
        <v>676.7</v>
      </c>
      <c r="I357" s="226"/>
      <c r="J357" s="222"/>
      <c r="K357" s="222"/>
      <c r="L357" s="227"/>
      <c r="M357" s="228"/>
      <c r="N357" s="229"/>
      <c r="O357" s="229"/>
      <c r="P357" s="229"/>
      <c r="Q357" s="229"/>
      <c r="R357" s="229"/>
      <c r="S357" s="229"/>
      <c r="T357" s="230"/>
      <c r="AT357" s="231" t="s">
        <v>141</v>
      </c>
      <c r="AU357" s="231" t="s">
        <v>88</v>
      </c>
      <c r="AV357" s="13" t="s">
        <v>88</v>
      </c>
      <c r="AW357" s="13" t="s">
        <v>4</v>
      </c>
      <c r="AX357" s="13" t="s">
        <v>86</v>
      </c>
      <c r="AY357" s="231" t="s">
        <v>126</v>
      </c>
    </row>
    <row r="358" spans="1:65" s="2" customFormat="1" ht="21.75" customHeight="1">
      <c r="A358" s="34"/>
      <c r="B358" s="35"/>
      <c r="C358" s="203" t="s">
        <v>474</v>
      </c>
      <c r="D358" s="203" t="s">
        <v>128</v>
      </c>
      <c r="E358" s="204" t="s">
        <v>475</v>
      </c>
      <c r="F358" s="205" t="s">
        <v>476</v>
      </c>
      <c r="G358" s="206" t="s">
        <v>271</v>
      </c>
      <c r="H358" s="207">
        <v>442</v>
      </c>
      <c r="I358" s="208"/>
      <c r="J358" s="209">
        <f>ROUND(I358*H358,2)</f>
        <v>0</v>
      </c>
      <c r="K358" s="205" t="s">
        <v>132</v>
      </c>
      <c r="L358" s="39"/>
      <c r="M358" s="210" t="s">
        <v>1</v>
      </c>
      <c r="N358" s="211" t="s">
        <v>43</v>
      </c>
      <c r="O358" s="71"/>
      <c r="P358" s="212">
        <f>O358*H358</f>
        <v>0</v>
      </c>
      <c r="Q358" s="212">
        <v>8.5650000000000004E-2</v>
      </c>
      <c r="R358" s="212">
        <f>Q358*H358</f>
        <v>37.857300000000002</v>
      </c>
      <c r="S358" s="212">
        <v>0</v>
      </c>
      <c r="T358" s="213">
        <f>S358*H358</f>
        <v>0</v>
      </c>
      <c r="U358" s="34"/>
      <c r="V358" s="34"/>
      <c r="W358" s="34"/>
      <c r="X358" s="34"/>
      <c r="Y358" s="34"/>
      <c r="Z358" s="34"/>
      <c r="AA358" s="34"/>
      <c r="AB358" s="34"/>
      <c r="AC358" s="34"/>
      <c r="AD358" s="34"/>
      <c r="AE358" s="34"/>
      <c r="AR358" s="214" t="s">
        <v>133</v>
      </c>
      <c r="AT358" s="214" t="s">
        <v>128</v>
      </c>
      <c r="AU358" s="214" t="s">
        <v>88</v>
      </c>
      <c r="AY358" s="17" t="s">
        <v>126</v>
      </c>
      <c r="BE358" s="215">
        <f>IF(N358="základní",J358,0)</f>
        <v>0</v>
      </c>
      <c r="BF358" s="215">
        <f>IF(N358="snížená",J358,0)</f>
        <v>0</v>
      </c>
      <c r="BG358" s="215">
        <f>IF(N358="zákl. přenesená",J358,0)</f>
        <v>0</v>
      </c>
      <c r="BH358" s="215">
        <f>IF(N358="sníž. přenesená",J358,0)</f>
        <v>0</v>
      </c>
      <c r="BI358" s="215">
        <f>IF(N358="nulová",J358,0)</f>
        <v>0</v>
      </c>
      <c r="BJ358" s="17" t="s">
        <v>86</v>
      </c>
      <c r="BK358" s="215">
        <f>ROUND(I358*H358,2)</f>
        <v>0</v>
      </c>
      <c r="BL358" s="17" t="s">
        <v>133</v>
      </c>
      <c r="BM358" s="214" t="s">
        <v>477</v>
      </c>
    </row>
    <row r="359" spans="1:65" s="2" customFormat="1" ht="48.75">
      <c r="A359" s="34"/>
      <c r="B359" s="35"/>
      <c r="C359" s="36"/>
      <c r="D359" s="216" t="s">
        <v>135</v>
      </c>
      <c r="E359" s="36"/>
      <c r="F359" s="217" t="s">
        <v>478</v>
      </c>
      <c r="G359" s="36"/>
      <c r="H359" s="36"/>
      <c r="I359" s="115"/>
      <c r="J359" s="36"/>
      <c r="K359" s="36"/>
      <c r="L359" s="39"/>
      <c r="M359" s="218"/>
      <c r="N359" s="219"/>
      <c r="O359" s="71"/>
      <c r="P359" s="71"/>
      <c r="Q359" s="71"/>
      <c r="R359" s="71"/>
      <c r="S359" s="71"/>
      <c r="T359" s="72"/>
      <c r="U359" s="34"/>
      <c r="V359" s="34"/>
      <c r="W359" s="34"/>
      <c r="X359" s="34"/>
      <c r="Y359" s="34"/>
      <c r="Z359" s="34"/>
      <c r="AA359" s="34"/>
      <c r="AB359" s="34"/>
      <c r="AC359" s="34"/>
      <c r="AD359" s="34"/>
      <c r="AE359" s="34"/>
      <c r="AT359" s="17" t="s">
        <v>135</v>
      </c>
      <c r="AU359" s="17" t="s">
        <v>88</v>
      </c>
    </row>
    <row r="360" spans="1:65" s="2" customFormat="1" ht="117">
      <c r="A360" s="34"/>
      <c r="B360" s="35"/>
      <c r="C360" s="36"/>
      <c r="D360" s="216" t="s">
        <v>137</v>
      </c>
      <c r="E360" s="36"/>
      <c r="F360" s="220" t="s">
        <v>455</v>
      </c>
      <c r="G360" s="36"/>
      <c r="H360" s="36"/>
      <c r="I360" s="115"/>
      <c r="J360" s="36"/>
      <c r="K360" s="36"/>
      <c r="L360" s="39"/>
      <c r="M360" s="218"/>
      <c r="N360" s="219"/>
      <c r="O360" s="71"/>
      <c r="P360" s="71"/>
      <c r="Q360" s="71"/>
      <c r="R360" s="71"/>
      <c r="S360" s="71"/>
      <c r="T360" s="72"/>
      <c r="U360" s="34"/>
      <c r="V360" s="34"/>
      <c r="W360" s="34"/>
      <c r="X360" s="34"/>
      <c r="Y360" s="34"/>
      <c r="Z360" s="34"/>
      <c r="AA360" s="34"/>
      <c r="AB360" s="34"/>
      <c r="AC360" s="34"/>
      <c r="AD360" s="34"/>
      <c r="AE360" s="34"/>
      <c r="AT360" s="17" t="s">
        <v>137</v>
      </c>
      <c r="AU360" s="17" t="s">
        <v>88</v>
      </c>
    </row>
    <row r="361" spans="1:65" s="13" customFormat="1" ht="11.25">
      <c r="B361" s="221"/>
      <c r="C361" s="222"/>
      <c r="D361" s="216" t="s">
        <v>141</v>
      </c>
      <c r="E361" s="223" t="s">
        <v>1</v>
      </c>
      <c r="F361" s="224" t="s">
        <v>479</v>
      </c>
      <c r="G361" s="222"/>
      <c r="H361" s="225">
        <v>400</v>
      </c>
      <c r="I361" s="226"/>
      <c r="J361" s="222"/>
      <c r="K361" s="222"/>
      <c r="L361" s="227"/>
      <c r="M361" s="228"/>
      <c r="N361" s="229"/>
      <c r="O361" s="229"/>
      <c r="P361" s="229"/>
      <c r="Q361" s="229"/>
      <c r="R361" s="229"/>
      <c r="S361" s="229"/>
      <c r="T361" s="230"/>
      <c r="AT361" s="231" t="s">
        <v>141</v>
      </c>
      <c r="AU361" s="231" t="s">
        <v>88</v>
      </c>
      <c r="AV361" s="13" t="s">
        <v>88</v>
      </c>
      <c r="AW361" s="13" t="s">
        <v>34</v>
      </c>
      <c r="AX361" s="13" t="s">
        <v>78</v>
      </c>
      <c r="AY361" s="231" t="s">
        <v>126</v>
      </c>
    </row>
    <row r="362" spans="1:65" s="13" customFormat="1" ht="11.25">
      <c r="B362" s="221"/>
      <c r="C362" s="222"/>
      <c r="D362" s="216" t="s">
        <v>141</v>
      </c>
      <c r="E362" s="223" t="s">
        <v>1</v>
      </c>
      <c r="F362" s="224" t="s">
        <v>480</v>
      </c>
      <c r="G362" s="222"/>
      <c r="H362" s="225">
        <v>24</v>
      </c>
      <c r="I362" s="226"/>
      <c r="J362" s="222"/>
      <c r="K362" s="222"/>
      <c r="L362" s="227"/>
      <c r="M362" s="228"/>
      <c r="N362" s="229"/>
      <c r="O362" s="229"/>
      <c r="P362" s="229"/>
      <c r="Q362" s="229"/>
      <c r="R362" s="229"/>
      <c r="S362" s="229"/>
      <c r="T362" s="230"/>
      <c r="AT362" s="231" t="s">
        <v>141</v>
      </c>
      <c r="AU362" s="231" t="s">
        <v>88</v>
      </c>
      <c r="AV362" s="13" t="s">
        <v>88</v>
      </c>
      <c r="AW362" s="13" t="s">
        <v>34</v>
      </c>
      <c r="AX362" s="13" t="s">
        <v>78</v>
      </c>
      <c r="AY362" s="231" t="s">
        <v>126</v>
      </c>
    </row>
    <row r="363" spans="1:65" s="13" customFormat="1" ht="11.25">
      <c r="B363" s="221"/>
      <c r="C363" s="222"/>
      <c r="D363" s="216" t="s">
        <v>141</v>
      </c>
      <c r="E363" s="223" t="s">
        <v>1</v>
      </c>
      <c r="F363" s="224" t="s">
        <v>400</v>
      </c>
      <c r="G363" s="222"/>
      <c r="H363" s="225">
        <v>18</v>
      </c>
      <c r="I363" s="226"/>
      <c r="J363" s="222"/>
      <c r="K363" s="222"/>
      <c r="L363" s="227"/>
      <c r="M363" s="228"/>
      <c r="N363" s="229"/>
      <c r="O363" s="229"/>
      <c r="P363" s="229"/>
      <c r="Q363" s="229"/>
      <c r="R363" s="229"/>
      <c r="S363" s="229"/>
      <c r="T363" s="230"/>
      <c r="AT363" s="231" t="s">
        <v>141</v>
      </c>
      <c r="AU363" s="231" t="s">
        <v>88</v>
      </c>
      <c r="AV363" s="13" t="s">
        <v>88</v>
      </c>
      <c r="AW363" s="13" t="s">
        <v>34</v>
      </c>
      <c r="AX363" s="13" t="s">
        <v>78</v>
      </c>
      <c r="AY363" s="231" t="s">
        <v>126</v>
      </c>
    </row>
    <row r="364" spans="1:65" s="15" customFormat="1" ht="11.25">
      <c r="B364" s="242"/>
      <c r="C364" s="243"/>
      <c r="D364" s="216" t="s">
        <v>141</v>
      </c>
      <c r="E364" s="244" t="s">
        <v>1</v>
      </c>
      <c r="F364" s="245" t="s">
        <v>169</v>
      </c>
      <c r="G364" s="243"/>
      <c r="H364" s="246">
        <v>442</v>
      </c>
      <c r="I364" s="247"/>
      <c r="J364" s="243"/>
      <c r="K364" s="243"/>
      <c r="L364" s="248"/>
      <c r="M364" s="249"/>
      <c r="N364" s="250"/>
      <c r="O364" s="250"/>
      <c r="P364" s="250"/>
      <c r="Q364" s="250"/>
      <c r="R364" s="250"/>
      <c r="S364" s="250"/>
      <c r="T364" s="251"/>
      <c r="AT364" s="252" t="s">
        <v>141</v>
      </c>
      <c r="AU364" s="252" t="s">
        <v>88</v>
      </c>
      <c r="AV364" s="15" t="s">
        <v>133</v>
      </c>
      <c r="AW364" s="15" t="s">
        <v>34</v>
      </c>
      <c r="AX364" s="15" t="s">
        <v>86</v>
      </c>
      <c r="AY364" s="252" t="s">
        <v>126</v>
      </c>
    </row>
    <row r="365" spans="1:65" s="2" customFormat="1" ht="21.75" customHeight="1">
      <c r="A365" s="34"/>
      <c r="B365" s="35"/>
      <c r="C365" s="253" t="s">
        <v>481</v>
      </c>
      <c r="D365" s="253" t="s">
        <v>263</v>
      </c>
      <c r="E365" s="254" t="s">
        <v>482</v>
      </c>
      <c r="F365" s="255" t="s">
        <v>483</v>
      </c>
      <c r="G365" s="256" t="s">
        <v>271</v>
      </c>
      <c r="H365" s="257">
        <v>24.72</v>
      </c>
      <c r="I365" s="258"/>
      <c r="J365" s="259">
        <f>ROUND(I365*H365,2)</f>
        <v>0</v>
      </c>
      <c r="K365" s="255" t="s">
        <v>132</v>
      </c>
      <c r="L365" s="260"/>
      <c r="M365" s="261" t="s">
        <v>1</v>
      </c>
      <c r="N365" s="262" t="s">
        <v>43</v>
      </c>
      <c r="O365" s="71"/>
      <c r="P365" s="212">
        <f>O365*H365</f>
        <v>0</v>
      </c>
      <c r="Q365" s="212">
        <v>0.17499999999999999</v>
      </c>
      <c r="R365" s="212">
        <f>Q365*H365</f>
        <v>4.3259999999999996</v>
      </c>
      <c r="S365" s="212">
        <v>0</v>
      </c>
      <c r="T365" s="213">
        <f>S365*H365</f>
        <v>0</v>
      </c>
      <c r="U365" s="34"/>
      <c r="V365" s="34"/>
      <c r="W365" s="34"/>
      <c r="X365" s="34"/>
      <c r="Y365" s="34"/>
      <c r="Z365" s="34"/>
      <c r="AA365" s="34"/>
      <c r="AB365" s="34"/>
      <c r="AC365" s="34"/>
      <c r="AD365" s="34"/>
      <c r="AE365" s="34"/>
      <c r="AR365" s="214" t="s">
        <v>184</v>
      </c>
      <c r="AT365" s="214" t="s">
        <v>263</v>
      </c>
      <c r="AU365" s="214" t="s">
        <v>88</v>
      </c>
      <c r="AY365" s="17" t="s">
        <v>126</v>
      </c>
      <c r="BE365" s="215">
        <f>IF(N365="základní",J365,0)</f>
        <v>0</v>
      </c>
      <c r="BF365" s="215">
        <f>IF(N365="snížená",J365,0)</f>
        <v>0</v>
      </c>
      <c r="BG365" s="215">
        <f>IF(N365="zákl. přenesená",J365,0)</f>
        <v>0</v>
      </c>
      <c r="BH365" s="215">
        <f>IF(N365="sníž. přenesená",J365,0)</f>
        <v>0</v>
      </c>
      <c r="BI365" s="215">
        <f>IF(N365="nulová",J365,0)</f>
        <v>0</v>
      </c>
      <c r="BJ365" s="17" t="s">
        <v>86</v>
      </c>
      <c r="BK365" s="215">
        <f>ROUND(I365*H365,2)</f>
        <v>0</v>
      </c>
      <c r="BL365" s="17" t="s">
        <v>133</v>
      </c>
      <c r="BM365" s="214" t="s">
        <v>484</v>
      </c>
    </row>
    <row r="366" spans="1:65" s="2" customFormat="1" ht="19.5">
      <c r="A366" s="34"/>
      <c r="B366" s="35"/>
      <c r="C366" s="36"/>
      <c r="D366" s="216" t="s">
        <v>135</v>
      </c>
      <c r="E366" s="36"/>
      <c r="F366" s="217" t="s">
        <v>485</v>
      </c>
      <c r="G366" s="36"/>
      <c r="H366" s="36"/>
      <c r="I366" s="115"/>
      <c r="J366" s="36"/>
      <c r="K366" s="36"/>
      <c r="L366" s="39"/>
      <c r="M366" s="218"/>
      <c r="N366" s="219"/>
      <c r="O366" s="71"/>
      <c r="P366" s="71"/>
      <c r="Q366" s="71"/>
      <c r="R366" s="71"/>
      <c r="S366" s="71"/>
      <c r="T366" s="72"/>
      <c r="U366" s="34"/>
      <c r="V366" s="34"/>
      <c r="W366" s="34"/>
      <c r="X366" s="34"/>
      <c r="Y366" s="34"/>
      <c r="Z366" s="34"/>
      <c r="AA366" s="34"/>
      <c r="AB366" s="34"/>
      <c r="AC366" s="34"/>
      <c r="AD366" s="34"/>
      <c r="AE366" s="34"/>
      <c r="AT366" s="17" t="s">
        <v>135</v>
      </c>
      <c r="AU366" s="17" t="s">
        <v>88</v>
      </c>
    </row>
    <row r="367" spans="1:65" s="13" customFormat="1" ht="11.25">
      <c r="B367" s="221"/>
      <c r="C367" s="222"/>
      <c r="D367" s="216" t="s">
        <v>141</v>
      </c>
      <c r="E367" s="223" t="s">
        <v>1</v>
      </c>
      <c r="F367" s="224" t="s">
        <v>289</v>
      </c>
      <c r="G367" s="222"/>
      <c r="H367" s="225">
        <v>24</v>
      </c>
      <c r="I367" s="226"/>
      <c r="J367" s="222"/>
      <c r="K367" s="222"/>
      <c r="L367" s="227"/>
      <c r="M367" s="228"/>
      <c r="N367" s="229"/>
      <c r="O367" s="229"/>
      <c r="P367" s="229"/>
      <c r="Q367" s="229"/>
      <c r="R367" s="229"/>
      <c r="S367" s="229"/>
      <c r="T367" s="230"/>
      <c r="AT367" s="231" t="s">
        <v>141</v>
      </c>
      <c r="AU367" s="231" t="s">
        <v>88</v>
      </c>
      <c r="AV367" s="13" t="s">
        <v>88</v>
      </c>
      <c r="AW367" s="13" t="s">
        <v>34</v>
      </c>
      <c r="AX367" s="13" t="s">
        <v>86</v>
      </c>
      <c r="AY367" s="231" t="s">
        <v>126</v>
      </c>
    </row>
    <row r="368" spans="1:65" s="13" customFormat="1" ht="11.25">
      <c r="B368" s="221"/>
      <c r="C368" s="222"/>
      <c r="D368" s="216" t="s">
        <v>141</v>
      </c>
      <c r="E368" s="222"/>
      <c r="F368" s="224" t="s">
        <v>486</v>
      </c>
      <c r="G368" s="222"/>
      <c r="H368" s="225">
        <v>24.72</v>
      </c>
      <c r="I368" s="226"/>
      <c r="J368" s="222"/>
      <c r="K368" s="222"/>
      <c r="L368" s="227"/>
      <c r="M368" s="228"/>
      <c r="N368" s="229"/>
      <c r="O368" s="229"/>
      <c r="P368" s="229"/>
      <c r="Q368" s="229"/>
      <c r="R368" s="229"/>
      <c r="S368" s="229"/>
      <c r="T368" s="230"/>
      <c r="AT368" s="231" t="s">
        <v>141</v>
      </c>
      <c r="AU368" s="231" t="s">
        <v>88</v>
      </c>
      <c r="AV368" s="13" t="s">
        <v>88</v>
      </c>
      <c r="AW368" s="13" t="s">
        <v>4</v>
      </c>
      <c r="AX368" s="13" t="s">
        <v>86</v>
      </c>
      <c r="AY368" s="231" t="s">
        <v>126</v>
      </c>
    </row>
    <row r="369" spans="1:65" s="2" customFormat="1" ht="16.5" customHeight="1">
      <c r="A369" s="34"/>
      <c r="B369" s="35"/>
      <c r="C369" s="253" t="s">
        <v>487</v>
      </c>
      <c r="D369" s="253" t="s">
        <v>263</v>
      </c>
      <c r="E369" s="254" t="s">
        <v>488</v>
      </c>
      <c r="F369" s="255" t="s">
        <v>489</v>
      </c>
      <c r="G369" s="256" t="s">
        <v>271</v>
      </c>
      <c r="H369" s="257">
        <v>430.54</v>
      </c>
      <c r="I369" s="258"/>
      <c r="J369" s="259">
        <f>ROUND(I369*H369,2)</f>
        <v>0</v>
      </c>
      <c r="K369" s="255" t="s">
        <v>1</v>
      </c>
      <c r="L369" s="260"/>
      <c r="M369" s="261" t="s">
        <v>1</v>
      </c>
      <c r="N369" s="262" t="s">
        <v>43</v>
      </c>
      <c r="O369" s="71"/>
      <c r="P369" s="212">
        <f>O369*H369</f>
        <v>0</v>
      </c>
      <c r="Q369" s="212">
        <v>0.17599999999999999</v>
      </c>
      <c r="R369" s="212">
        <f>Q369*H369</f>
        <v>75.775040000000004</v>
      </c>
      <c r="S369" s="212">
        <v>0</v>
      </c>
      <c r="T369" s="213">
        <f>S369*H369</f>
        <v>0</v>
      </c>
      <c r="U369" s="34"/>
      <c r="V369" s="34"/>
      <c r="W369" s="34"/>
      <c r="X369" s="34"/>
      <c r="Y369" s="34"/>
      <c r="Z369" s="34"/>
      <c r="AA369" s="34"/>
      <c r="AB369" s="34"/>
      <c r="AC369" s="34"/>
      <c r="AD369" s="34"/>
      <c r="AE369" s="34"/>
      <c r="AR369" s="214" t="s">
        <v>184</v>
      </c>
      <c r="AT369" s="214" t="s">
        <v>263</v>
      </c>
      <c r="AU369" s="214" t="s">
        <v>88</v>
      </c>
      <c r="AY369" s="17" t="s">
        <v>126</v>
      </c>
      <c r="BE369" s="215">
        <f>IF(N369="základní",J369,0)</f>
        <v>0</v>
      </c>
      <c r="BF369" s="215">
        <f>IF(N369="snížená",J369,0)</f>
        <v>0</v>
      </c>
      <c r="BG369" s="215">
        <f>IF(N369="zákl. přenesená",J369,0)</f>
        <v>0</v>
      </c>
      <c r="BH369" s="215">
        <f>IF(N369="sníž. přenesená",J369,0)</f>
        <v>0</v>
      </c>
      <c r="BI369" s="215">
        <f>IF(N369="nulová",J369,0)</f>
        <v>0</v>
      </c>
      <c r="BJ369" s="17" t="s">
        <v>86</v>
      </c>
      <c r="BK369" s="215">
        <f>ROUND(I369*H369,2)</f>
        <v>0</v>
      </c>
      <c r="BL369" s="17" t="s">
        <v>133</v>
      </c>
      <c r="BM369" s="214" t="s">
        <v>490</v>
      </c>
    </row>
    <row r="370" spans="1:65" s="2" customFormat="1" ht="11.25">
      <c r="A370" s="34"/>
      <c r="B370" s="35"/>
      <c r="C370" s="36"/>
      <c r="D370" s="216" t="s">
        <v>135</v>
      </c>
      <c r="E370" s="36"/>
      <c r="F370" s="217" t="s">
        <v>491</v>
      </c>
      <c r="G370" s="36"/>
      <c r="H370" s="36"/>
      <c r="I370" s="115"/>
      <c r="J370" s="36"/>
      <c r="K370" s="36"/>
      <c r="L370" s="39"/>
      <c r="M370" s="218"/>
      <c r="N370" s="219"/>
      <c r="O370" s="71"/>
      <c r="P370" s="71"/>
      <c r="Q370" s="71"/>
      <c r="R370" s="71"/>
      <c r="S370" s="71"/>
      <c r="T370" s="72"/>
      <c r="U370" s="34"/>
      <c r="V370" s="34"/>
      <c r="W370" s="34"/>
      <c r="X370" s="34"/>
      <c r="Y370" s="34"/>
      <c r="Z370" s="34"/>
      <c r="AA370" s="34"/>
      <c r="AB370" s="34"/>
      <c r="AC370" s="34"/>
      <c r="AD370" s="34"/>
      <c r="AE370" s="34"/>
      <c r="AT370" s="17" t="s">
        <v>135</v>
      </c>
      <c r="AU370" s="17" t="s">
        <v>88</v>
      </c>
    </row>
    <row r="371" spans="1:65" s="13" customFormat="1" ht="11.25">
      <c r="B371" s="221"/>
      <c r="C371" s="222"/>
      <c r="D371" s="216" t="s">
        <v>141</v>
      </c>
      <c r="E371" s="223" t="s">
        <v>1</v>
      </c>
      <c r="F371" s="224" t="s">
        <v>492</v>
      </c>
      <c r="G371" s="222"/>
      <c r="H371" s="225">
        <v>400</v>
      </c>
      <c r="I371" s="226"/>
      <c r="J371" s="222"/>
      <c r="K371" s="222"/>
      <c r="L371" s="227"/>
      <c r="M371" s="228"/>
      <c r="N371" s="229"/>
      <c r="O371" s="229"/>
      <c r="P371" s="229"/>
      <c r="Q371" s="229"/>
      <c r="R371" s="229"/>
      <c r="S371" s="229"/>
      <c r="T371" s="230"/>
      <c r="AT371" s="231" t="s">
        <v>141</v>
      </c>
      <c r="AU371" s="231" t="s">
        <v>88</v>
      </c>
      <c r="AV371" s="13" t="s">
        <v>88</v>
      </c>
      <c r="AW371" s="13" t="s">
        <v>34</v>
      </c>
      <c r="AX371" s="13" t="s">
        <v>78</v>
      </c>
      <c r="AY371" s="231" t="s">
        <v>126</v>
      </c>
    </row>
    <row r="372" spans="1:65" s="13" customFormat="1" ht="11.25">
      <c r="B372" s="221"/>
      <c r="C372" s="222"/>
      <c r="D372" s="216" t="s">
        <v>141</v>
      </c>
      <c r="E372" s="223" t="s">
        <v>1</v>
      </c>
      <c r="F372" s="224" t="s">
        <v>246</v>
      </c>
      <c r="G372" s="222"/>
      <c r="H372" s="225">
        <v>18</v>
      </c>
      <c r="I372" s="226"/>
      <c r="J372" s="222"/>
      <c r="K372" s="222"/>
      <c r="L372" s="227"/>
      <c r="M372" s="228"/>
      <c r="N372" s="229"/>
      <c r="O372" s="229"/>
      <c r="P372" s="229"/>
      <c r="Q372" s="229"/>
      <c r="R372" s="229"/>
      <c r="S372" s="229"/>
      <c r="T372" s="230"/>
      <c r="AT372" s="231" t="s">
        <v>141</v>
      </c>
      <c r="AU372" s="231" t="s">
        <v>88</v>
      </c>
      <c r="AV372" s="13" t="s">
        <v>88</v>
      </c>
      <c r="AW372" s="13" t="s">
        <v>34</v>
      </c>
      <c r="AX372" s="13" t="s">
        <v>78</v>
      </c>
      <c r="AY372" s="231" t="s">
        <v>126</v>
      </c>
    </row>
    <row r="373" spans="1:65" s="15" customFormat="1" ht="11.25">
      <c r="B373" s="242"/>
      <c r="C373" s="243"/>
      <c r="D373" s="216" t="s">
        <v>141</v>
      </c>
      <c r="E373" s="244" t="s">
        <v>1</v>
      </c>
      <c r="F373" s="245" t="s">
        <v>169</v>
      </c>
      <c r="G373" s="243"/>
      <c r="H373" s="246">
        <v>418</v>
      </c>
      <c r="I373" s="247"/>
      <c r="J373" s="243"/>
      <c r="K373" s="243"/>
      <c r="L373" s="248"/>
      <c r="M373" s="249"/>
      <c r="N373" s="250"/>
      <c r="O373" s="250"/>
      <c r="P373" s="250"/>
      <c r="Q373" s="250"/>
      <c r="R373" s="250"/>
      <c r="S373" s="250"/>
      <c r="T373" s="251"/>
      <c r="AT373" s="252" t="s">
        <v>141</v>
      </c>
      <c r="AU373" s="252" t="s">
        <v>88</v>
      </c>
      <c r="AV373" s="15" t="s">
        <v>133</v>
      </c>
      <c r="AW373" s="15" t="s">
        <v>34</v>
      </c>
      <c r="AX373" s="15" t="s">
        <v>86</v>
      </c>
      <c r="AY373" s="252" t="s">
        <v>126</v>
      </c>
    </row>
    <row r="374" spans="1:65" s="13" customFormat="1" ht="11.25">
      <c r="B374" s="221"/>
      <c r="C374" s="222"/>
      <c r="D374" s="216" t="s">
        <v>141</v>
      </c>
      <c r="E374" s="222"/>
      <c r="F374" s="224" t="s">
        <v>493</v>
      </c>
      <c r="G374" s="222"/>
      <c r="H374" s="225">
        <v>430.54</v>
      </c>
      <c r="I374" s="226"/>
      <c r="J374" s="222"/>
      <c r="K374" s="222"/>
      <c r="L374" s="227"/>
      <c r="M374" s="228"/>
      <c r="N374" s="229"/>
      <c r="O374" s="229"/>
      <c r="P374" s="229"/>
      <c r="Q374" s="229"/>
      <c r="R374" s="229"/>
      <c r="S374" s="229"/>
      <c r="T374" s="230"/>
      <c r="AT374" s="231" t="s">
        <v>141</v>
      </c>
      <c r="AU374" s="231" t="s">
        <v>88</v>
      </c>
      <c r="AV374" s="13" t="s">
        <v>88</v>
      </c>
      <c r="AW374" s="13" t="s">
        <v>4</v>
      </c>
      <c r="AX374" s="13" t="s">
        <v>86</v>
      </c>
      <c r="AY374" s="231" t="s">
        <v>126</v>
      </c>
    </row>
    <row r="375" spans="1:65" s="2" customFormat="1" ht="21.75" customHeight="1">
      <c r="A375" s="34"/>
      <c r="B375" s="35"/>
      <c r="C375" s="203" t="s">
        <v>494</v>
      </c>
      <c r="D375" s="203" t="s">
        <v>128</v>
      </c>
      <c r="E375" s="204" t="s">
        <v>495</v>
      </c>
      <c r="F375" s="205" t="s">
        <v>496</v>
      </c>
      <c r="G375" s="206" t="s">
        <v>271</v>
      </c>
      <c r="H375" s="207">
        <v>244</v>
      </c>
      <c r="I375" s="208"/>
      <c r="J375" s="209">
        <f>ROUND(I375*H375,2)</f>
        <v>0</v>
      </c>
      <c r="K375" s="205" t="s">
        <v>132</v>
      </c>
      <c r="L375" s="39"/>
      <c r="M375" s="210" t="s">
        <v>1</v>
      </c>
      <c r="N375" s="211" t="s">
        <v>43</v>
      </c>
      <c r="O375" s="71"/>
      <c r="P375" s="212">
        <f>O375*H375</f>
        <v>0</v>
      </c>
      <c r="Q375" s="212">
        <v>0.10362</v>
      </c>
      <c r="R375" s="212">
        <f>Q375*H375</f>
        <v>25.283280000000001</v>
      </c>
      <c r="S375" s="212">
        <v>0</v>
      </c>
      <c r="T375" s="213">
        <f>S375*H375</f>
        <v>0</v>
      </c>
      <c r="U375" s="34"/>
      <c r="V375" s="34"/>
      <c r="W375" s="34"/>
      <c r="X375" s="34"/>
      <c r="Y375" s="34"/>
      <c r="Z375" s="34"/>
      <c r="AA375" s="34"/>
      <c r="AB375" s="34"/>
      <c r="AC375" s="34"/>
      <c r="AD375" s="34"/>
      <c r="AE375" s="34"/>
      <c r="AR375" s="214" t="s">
        <v>133</v>
      </c>
      <c r="AT375" s="214" t="s">
        <v>128</v>
      </c>
      <c r="AU375" s="214" t="s">
        <v>88</v>
      </c>
      <c r="AY375" s="17" t="s">
        <v>126</v>
      </c>
      <c r="BE375" s="215">
        <f>IF(N375="základní",J375,0)</f>
        <v>0</v>
      </c>
      <c r="BF375" s="215">
        <f>IF(N375="snížená",J375,0)</f>
        <v>0</v>
      </c>
      <c r="BG375" s="215">
        <f>IF(N375="zákl. přenesená",J375,0)</f>
        <v>0</v>
      </c>
      <c r="BH375" s="215">
        <f>IF(N375="sníž. přenesená",J375,0)</f>
        <v>0</v>
      </c>
      <c r="BI375" s="215">
        <f>IF(N375="nulová",J375,0)</f>
        <v>0</v>
      </c>
      <c r="BJ375" s="17" t="s">
        <v>86</v>
      </c>
      <c r="BK375" s="215">
        <f>ROUND(I375*H375,2)</f>
        <v>0</v>
      </c>
      <c r="BL375" s="17" t="s">
        <v>133</v>
      </c>
      <c r="BM375" s="214" t="s">
        <v>497</v>
      </c>
    </row>
    <row r="376" spans="1:65" s="2" customFormat="1" ht="48.75">
      <c r="A376" s="34"/>
      <c r="B376" s="35"/>
      <c r="C376" s="36"/>
      <c r="D376" s="216" t="s">
        <v>135</v>
      </c>
      <c r="E376" s="36"/>
      <c r="F376" s="217" t="s">
        <v>498</v>
      </c>
      <c r="G376" s="36"/>
      <c r="H376" s="36"/>
      <c r="I376" s="115"/>
      <c r="J376" s="36"/>
      <c r="K376" s="36"/>
      <c r="L376" s="39"/>
      <c r="M376" s="218"/>
      <c r="N376" s="219"/>
      <c r="O376" s="71"/>
      <c r="P376" s="71"/>
      <c r="Q376" s="71"/>
      <c r="R376" s="71"/>
      <c r="S376" s="71"/>
      <c r="T376" s="72"/>
      <c r="U376" s="34"/>
      <c r="V376" s="34"/>
      <c r="W376" s="34"/>
      <c r="X376" s="34"/>
      <c r="Y376" s="34"/>
      <c r="Z376" s="34"/>
      <c r="AA376" s="34"/>
      <c r="AB376" s="34"/>
      <c r="AC376" s="34"/>
      <c r="AD376" s="34"/>
      <c r="AE376" s="34"/>
      <c r="AT376" s="17" t="s">
        <v>135</v>
      </c>
      <c r="AU376" s="17" t="s">
        <v>88</v>
      </c>
    </row>
    <row r="377" spans="1:65" s="2" customFormat="1" ht="117">
      <c r="A377" s="34"/>
      <c r="B377" s="35"/>
      <c r="C377" s="36"/>
      <c r="D377" s="216" t="s">
        <v>137</v>
      </c>
      <c r="E377" s="36"/>
      <c r="F377" s="220" t="s">
        <v>499</v>
      </c>
      <c r="G377" s="36"/>
      <c r="H377" s="36"/>
      <c r="I377" s="115"/>
      <c r="J377" s="36"/>
      <c r="K377" s="36"/>
      <c r="L377" s="39"/>
      <c r="M377" s="218"/>
      <c r="N377" s="219"/>
      <c r="O377" s="71"/>
      <c r="P377" s="71"/>
      <c r="Q377" s="71"/>
      <c r="R377" s="71"/>
      <c r="S377" s="71"/>
      <c r="T377" s="72"/>
      <c r="U377" s="34"/>
      <c r="V377" s="34"/>
      <c r="W377" s="34"/>
      <c r="X377" s="34"/>
      <c r="Y377" s="34"/>
      <c r="Z377" s="34"/>
      <c r="AA377" s="34"/>
      <c r="AB377" s="34"/>
      <c r="AC377" s="34"/>
      <c r="AD377" s="34"/>
      <c r="AE377" s="34"/>
      <c r="AT377" s="17" t="s">
        <v>137</v>
      </c>
      <c r="AU377" s="17" t="s">
        <v>88</v>
      </c>
    </row>
    <row r="378" spans="1:65" s="14" customFormat="1" ht="11.25">
      <c r="B378" s="232"/>
      <c r="C378" s="233"/>
      <c r="D378" s="216" t="s">
        <v>141</v>
      </c>
      <c r="E378" s="234" t="s">
        <v>1</v>
      </c>
      <c r="F378" s="235" t="s">
        <v>500</v>
      </c>
      <c r="G378" s="233"/>
      <c r="H378" s="234" t="s">
        <v>1</v>
      </c>
      <c r="I378" s="236"/>
      <c r="J378" s="233"/>
      <c r="K378" s="233"/>
      <c r="L378" s="237"/>
      <c r="M378" s="238"/>
      <c r="N378" s="239"/>
      <c r="O378" s="239"/>
      <c r="P378" s="239"/>
      <c r="Q378" s="239"/>
      <c r="R378" s="239"/>
      <c r="S378" s="239"/>
      <c r="T378" s="240"/>
      <c r="AT378" s="241" t="s">
        <v>141</v>
      </c>
      <c r="AU378" s="241" t="s">
        <v>88</v>
      </c>
      <c r="AV378" s="14" t="s">
        <v>86</v>
      </c>
      <c r="AW378" s="14" t="s">
        <v>34</v>
      </c>
      <c r="AX378" s="14" t="s">
        <v>78</v>
      </c>
      <c r="AY378" s="241" t="s">
        <v>126</v>
      </c>
    </row>
    <row r="379" spans="1:65" s="13" customFormat="1" ht="11.25">
      <c r="B379" s="221"/>
      <c r="C379" s="222"/>
      <c r="D379" s="216" t="s">
        <v>141</v>
      </c>
      <c r="E379" s="223" t="s">
        <v>1</v>
      </c>
      <c r="F379" s="224" t="s">
        <v>392</v>
      </c>
      <c r="G379" s="222"/>
      <c r="H379" s="225">
        <v>40</v>
      </c>
      <c r="I379" s="226"/>
      <c r="J379" s="222"/>
      <c r="K379" s="222"/>
      <c r="L379" s="227"/>
      <c r="M379" s="228"/>
      <c r="N379" s="229"/>
      <c r="O379" s="229"/>
      <c r="P379" s="229"/>
      <c r="Q379" s="229"/>
      <c r="R379" s="229"/>
      <c r="S379" s="229"/>
      <c r="T379" s="230"/>
      <c r="AT379" s="231" t="s">
        <v>141</v>
      </c>
      <c r="AU379" s="231" t="s">
        <v>88</v>
      </c>
      <c r="AV379" s="13" t="s">
        <v>88</v>
      </c>
      <c r="AW379" s="13" t="s">
        <v>34</v>
      </c>
      <c r="AX379" s="13" t="s">
        <v>78</v>
      </c>
      <c r="AY379" s="231" t="s">
        <v>126</v>
      </c>
    </row>
    <row r="380" spans="1:65" s="14" customFormat="1" ht="11.25">
      <c r="B380" s="232"/>
      <c r="C380" s="233"/>
      <c r="D380" s="216" t="s">
        <v>141</v>
      </c>
      <c r="E380" s="234" t="s">
        <v>1</v>
      </c>
      <c r="F380" s="235" t="s">
        <v>501</v>
      </c>
      <c r="G380" s="233"/>
      <c r="H380" s="234" t="s">
        <v>1</v>
      </c>
      <c r="I380" s="236"/>
      <c r="J380" s="233"/>
      <c r="K380" s="233"/>
      <c r="L380" s="237"/>
      <c r="M380" s="238"/>
      <c r="N380" s="239"/>
      <c r="O380" s="239"/>
      <c r="P380" s="239"/>
      <c r="Q380" s="239"/>
      <c r="R380" s="239"/>
      <c r="S380" s="239"/>
      <c r="T380" s="240"/>
      <c r="AT380" s="241" t="s">
        <v>141</v>
      </c>
      <c r="AU380" s="241" t="s">
        <v>88</v>
      </c>
      <c r="AV380" s="14" t="s">
        <v>86</v>
      </c>
      <c r="AW380" s="14" t="s">
        <v>34</v>
      </c>
      <c r="AX380" s="14" t="s">
        <v>78</v>
      </c>
      <c r="AY380" s="241" t="s">
        <v>126</v>
      </c>
    </row>
    <row r="381" spans="1:65" s="13" customFormat="1" ht="11.25">
      <c r="B381" s="221"/>
      <c r="C381" s="222"/>
      <c r="D381" s="216" t="s">
        <v>141</v>
      </c>
      <c r="E381" s="223" t="s">
        <v>1</v>
      </c>
      <c r="F381" s="224" t="s">
        <v>502</v>
      </c>
      <c r="G381" s="222"/>
      <c r="H381" s="225">
        <v>204</v>
      </c>
      <c r="I381" s="226"/>
      <c r="J381" s="222"/>
      <c r="K381" s="222"/>
      <c r="L381" s="227"/>
      <c r="M381" s="228"/>
      <c r="N381" s="229"/>
      <c r="O381" s="229"/>
      <c r="P381" s="229"/>
      <c r="Q381" s="229"/>
      <c r="R381" s="229"/>
      <c r="S381" s="229"/>
      <c r="T381" s="230"/>
      <c r="AT381" s="231" t="s">
        <v>141</v>
      </c>
      <c r="AU381" s="231" t="s">
        <v>88</v>
      </c>
      <c r="AV381" s="13" t="s">
        <v>88</v>
      </c>
      <c r="AW381" s="13" t="s">
        <v>34</v>
      </c>
      <c r="AX381" s="13" t="s">
        <v>78</v>
      </c>
      <c r="AY381" s="231" t="s">
        <v>126</v>
      </c>
    </row>
    <row r="382" spans="1:65" s="15" customFormat="1" ht="11.25">
      <c r="B382" s="242"/>
      <c r="C382" s="243"/>
      <c r="D382" s="216" t="s">
        <v>141</v>
      </c>
      <c r="E382" s="244" t="s">
        <v>1</v>
      </c>
      <c r="F382" s="245" t="s">
        <v>169</v>
      </c>
      <c r="G382" s="243"/>
      <c r="H382" s="246">
        <v>244</v>
      </c>
      <c r="I382" s="247"/>
      <c r="J382" s="243"/>
      <c r="K382" s="243"/>
      <c r="L382" s="248"/>
      <c r="M382" s="249"/>
      <c r="N382" s="250"/>
      <c r="O382" s="250"/>
      <c r="P382" s="250"/>
      <c r="Q382" s="250"/>
      <c r="R382" s="250"/>
      <c r="S382" s="250"/>
      <c r="T382" s="251"/>
      <c r="AT382" s="252" t="s">
        <v>141</v>
      </c>
      <c r="AU382" s="252" t="s">
        <v>88</v>
      </c>
      <c r="AV382" s="15" t="s">
        <v>133</v>
      </c>
      <c r="AW382" s="15" t="s">
        <v>34</v>
      </c>
      <c r="AX382" s="15" t="s">
        <v>86</v>
      </c>
      <c r="AY382" s="252" t="s">
        <v>126</v>
      </c>
    </row>
    <row r="383" spans="1:65" s="2" customFormat="1" ht="16.5" customHeight="1">
      <c r="A383" s="34"/>
      <c r="B383" s="35"/>
      <c r="C383" s="253" t="s">
        <v>503</v>
      </c>
      <c r="D383" s="253" t="s">
        <v>263</v>
      </c>
      <c r="E383" s="254" t="s">
        <v>504</v>
      </c>
      <c r="F383" s="255" t="s">
        <v>505</v>
      </c>
      <c r="G383" s="256" t="s">
        <v>271</v>
      </c>
      <c r="H383" s="257">
        <v>41.2</v>
      </c>
      <c r="I383" s="258"/>
      <c r="J383" s="259">
        <f>ROUND(I383*H383,2)</f>
        <v>0</v>
      </c>
      <c r="K383" s="255" t="s">
        <v>1</v>
      </c>
      <c r="L383" s="260"/>
      <c r="M383" s="261" t="s">
        <v>1</v>
      </c>
      <c r="N383" s="262" t="s">
        <v>43</v>
      </c>
      <c r="O383" s="71"/>
      <c r="P383" s="212">
        <f>O383*H383</f>
        <v>0</v>
      </c>
      <c r="Q383" s="212">
        <v>0.17599999999999999</v>
      </c>
      <c r="R383" s="212">
        <f>Q383*H383</f>
        <v>7.2511999999999999</v>
      </c>
      <c r="S383" s="212">
        <v>0</v>
      </c>
      <c r="T383" s="213">
        <f>S383*H383</f>
        <v>0</v>
      </c>
      <c r="U383" s="34"/>
      <c r="V383" s="34"/>
      <c r="W383" s="34"/>
      <c r="X383" s="34"/>
      <c r="Y383" s="34"/>
      <c r="Z383" s="34"/>
      <c r="AA383" s="34"/>
      <c r="AB383" s="34"/>
      <c r="AC383" s="34"/>
      <c r="AD383" s="34"/>
      <c r="AE383" s="34"/>
      <c r="AR383" s="214" t="s">
        <v>184</v>
      </c>
      <c r="AT383" s="214" t="s">
        <v>263</v>
      </c>
      <c r="AU383" s="214" t="s">
        <v>88</v>
      </c>
      <c r="AY383" s="17" t="s">
        <v>126</v>
      </c>
      <c r="BE383" s="215">
        <f>IF(N383="základní",J383,0)</f>
        <v>0</v>
      </c>
      <c r="BF383" s="215">
        <f>IF(N383="snížená",J383,0)</f>
        <v>0</v>
      </c>
      <c r="BG383" s="215">
        <f>IF(N383="zákl. přenesená",J383,0)</f>
        <v>0</v>
      </c>
      <c r="BH383" s="215">
        <f>IF(N383="sníž. přenesená",J383,0)</f>
        <v>0</v>
      </c>
      <c r="BI383" s="215">
        <f>IF(N383="nulová",J383,0)</f>
        <v>0</v>
      </c>
      <c r="BJ383" s="17" t="s">
        <v>86</v>
      </c>
      <c r="BK383" s="215">
        <f>ROUND(I383*H383,2)</f>
        <v>0</v>
      </c>
      <c r="BL383" s="17" t="s">
        <v>133</v>
      </c>
      <c r="BM383" s="214" t="s">
        <v>506</v>
      </c>
    </row>
    <row r="384" spans="1:65" s="2" customFormat="1" ht="11.25">
      <c r="A384" s="34"/>
      <c r="B384" s="35"/>
      <c r="C384" s="36"/>
      <c r="D384" s="216" t="s">
        <v>135</v>
      </c>
      <c r="E384" s="36"/>
      <c r="F384" s="217" t="s">
        <v>491</v>
      </c>
      <c r="G384" s="36"/>
      <c r="H384" s="36"/>
      <c r="I384" s="115"/>
      <c r="J384" s="36"/>
      <c r="K384" s="36"/>
      <c r="L384" s="39"/>
      <c r="M384" s="218"/>
      <c r="N384" s="219"/>
      <c r="O384" s="71"/>
      <c r="P384" s="71"/>
      <c r="Q384" s="71"/>
      <c r="R384" s="71"/>
      <c r="S384" s="71"/>
      <c r="T384" s="72"/>
      <c r="U384" s="34"/>
      <c r="V384" s="34"/>
      <c r="W384" s="34"/>
      <c r="X384" s="34"/>
      <c r="Y384" s="34"/>
      <c r="Z384" s="34"/>
      <c r="AA384" s="34"/>
      <c r="AB384" s="34"/>
      <c r="AC384" s="34"/>
      <c r="AD384" s="34"/>
      <c r="AE384" s="34"/>
      <c r="AT384" s="17" t="s">
        <v>135</v>
      </c>
      <c r="AU384" s="17" t="s">
        <v>88</v>
      </c>
    </row>
    <row r="385" spans="1:65" s="13" customFormat="1" ht="11.25">
      <c r="B385" s="221"/>
      <c r="C385" s="222"/>
      <c r="D385" s="216" t="s">
        <v>141</v>
      </c>
      <c r="E385" s="223" t="s">
        <v>1</v>
      </c>
      <c r="F385" s="224" t="s">
        <v>392</v>
      </c>
      <c r="G385" s="222"/>
      <c r="H385" s="225">
        <v>40</v>
      </c>
      <c r="I385" s="226"/>
      <c r="J385" s="222"/>
      <c r="K385" s="222"/>
      <c r="L385" s="227"/>
      <c r="M385" s="228"/>
      <c r="N385" s="229"/>
      <c r="O385" s="229"/>
      <c r="P385" s="229"/>
      <c r="Q385" s="229"/>
      <c r="R385" s="229"/>
      <c r="S385" s="229"/>
      <c r="T385" s="230"/>
      <c r="AT385" s="231" t="s">
        <v>141</v>
      </c>
      <c r="AU385" s="231" t="s">
        <v>88</v>
      </c>
      <c r="AV385" s="13" t="s">
        <v>88</v>
      </c>
      <c r="AW385" s="13" t="s">
        <v>34</v>
      </c>
      <c r="AX385" s="13" t="s">
        <v>86</v>
      </c>
      <c r="AY385" s="231" t="s">
        <v>126</v>
      </c>
    </row>
    <row r="386" spans="1:65" s="13" customFormat="1" ht="11.25">
      <c r="B386" s="221"/>
      <c r="C386" s="222"/>
      <c r="D386" s="216" t="s">
        <v>141</v>
      </c>
      <c r="E386" s="222"/>
      <c r="F386" s="224" t="s">
        <v>507</v>
      </c>
      <c r="G386" s="222"/>
      <c r="H386" s="225">
        <v>41.2</v>
      </c>
      <c r="I386" s="226"/>
      <c r="J386" s="222"/>
      <c r="K386" s="222"/>
      <c r="L386" s="227"/>
      <c r="M386" s="228"/>
      <c r="N386" s="229"/>
      <c r="O386" s="229"/>
      <c r="P386" s="229"/>
      <c r="Q386" s="229"/>
      <c r="R386" s="229"/>
      <c r="S386" s="229"/>
      <c r="T386" s="230"/>
      <c r="AT386" s="231" t="s">
        <v>141</v>
      </c>
      <c r="AU386" s="231" t="s">
        <v>88</v>
      </c>
      <c r="AV386" s="13" t="s">
        <v>88</v>
      </c>
      <c r="AW386" s="13" t="s">
        <v>4</v>
      </c>
      <c r="AX386" s="13" t="s">
        <v>86</v>
      </c>
      <c r="AY386" s="231" t="s">
        <v>126</v>
      </c>
    </row>
    <row r="387" spans="1:65" s="2" customFormat="1" ht="16.5" customHeight="1">
      <c r="A387" s="34"/>
      <c r="B387" s="35"/>
      <c r="C387" s="253" t="s">
        <v>508</v>
      </c>
      <c r="D387" s="253" t="s">
        <v>263</v>
      </c>
      <c r="E387" s="254" t="s">
        <v>509</v>
      </c>
      <c r="F387" s="255" t="s">
        <v>510</v>
      </c>
      <c r="G387" s="256" t="s">
        <v>271</v>
      </c>
      <c r="H387" s="257">
        <v>210.12</v>
      </c>
      <c r="I387" s="258"/>
      <c r="J387" s="259">
        <f>ROUND(I387*H387,2)</f>
        <v>0</v>
      </c>
      <c r="K387" s="255" t="s">
        <v>132</v>
      </c>
      <c r="L387" s="260"/>
      <c r="M387" s="261" t="s">
        <v>1</v>
      </c>
      <c r="N387" s="262" t="s">
        <v>43</v>
      </c>
      <c r="O387" s="71"/>
      <c r="P387" s="212">
        <f>O387*H387</f>
        <v>0</v>
      </c>
      <c r="Q387" s="212">
        <v>0.17599999999999999</v>
      </c>
      <c r="R387" s="212">
        <f>Q387*H387</f>
        <v>36.981119999999997</v>
      </c>
      <c r="S387" s="212">
        <v>0</v>
      </c>
      <c r="T387" s="213">
        <f>S387*H387</f>
        <v>0</v>
      </c>
      <c r="U387" s="34"/>
      <c r="V387" s="34"/>
      <c r="W387" s="34"/>
      <c r="X387" s="34"/>
      <c r="Y387" s="34"/>
      <c r="Z387" s="34"/>
      <c r="AA387" s="34"/>
      <c r="AB387" s="34"/>
      <c r="AC387" s="34"/>
      <c r="AD387" s="34"/>
      <c r="AE387" s="34"/>
      <c r="AR387" s="214" t="s">
        <v>184</v>
      </c>
      <c r="AT387" s="214" t="s">
        <v>263</v>
      </c>
      <c r="AU387" s="214" t="s">
        <v>88</v>
      </c>
      <c r="AY387" s="17" t="s">
        <v>126</v>
      </c>
      <c r="BE387" s="215">
        <f>IF(N387="základní",J387,0)</f>
        <v>0</v>
      </c>
      <c r="BF387" s="215">
        <f>IF(N387="snížená",J387,0)</f>
        <v>0</v>
      </c>
      <c r="BG387" s="215">
        <f>IF(N387="zákl. přenesená",J387,0)</f>
        <v>0</v>
      </c>
      <c r="BH387" s="215">
        <f>IF(N387="sníž. přenesená",J387,0)</f>
        <v>0</v>
      </c>
      <c r="BI387" s="215">
        <f>IF(N387="nulová",J387,0)</f>
        <v>0</v>
      </c>
      <c r="BJ387" s="17" t="s">
        <v>86</v>
      </c>
      <c r="BK387" s="215">
        <f>ROUND(I387*H387,2)</f>
        <v>0</v>
      </c>
      <c r="BL387" s="17" t="s">
        <v>133</v>
      </c>
      <c r="BM387" s="214" t="s">
        <v>511</v>
      </c>
    </row>
    <row r="388" spans="1:65" s="2" customFormat="1" ht="11.25">
      <c r="A388" s="34"/>
      <c r="B388" s="35"/>
      <c r="C388" s="36"/>
      <c r="D388" s="216" t="s">
        <v>135</v>
      </c>
      <c r="E388" s="36"/>
      <c r="F388" s="217" t="s">
        <v>510</v>
      </c>
      <c r="G388" s="36"/>
      <c r="H388" s="36"/>
      <c r="I388" s="115"/>
      <c r="J388" s="36"/>
      <c r="K388" s="36"/>
      <c r="L388" s="39"/>
      <c r="M388" s="218"/>
      <c r="N388" s="219"/>
      <c r="O388" s="71"/>
      <c r="P388" s="71"/>
      <c r="Q388" s="71"/>
      <c r="R388" s="71"/>
      <c r="S388" s="71"/>
      <c r="T388" s="72"/>
      <c r="U388" s="34"/>
      <c r="V388" s="34"/>
      <c r="W388" s="34"/>
      <c r="X388" s="34"/>
      <c r="Y388" s="34"/>
      <c r="Z388" s="34"/>
      <c r="AA388" s="34"/>
      <c r="AB388" s="34"/>
      <c r="AC388" s="34"/>
      <c r="AD388" s="34"/>
      <c r="AE388" s="34"/>
      <c r="AT388" s="17" t="s">
        <v>135</v>
      </c>
      <c r="AU388" s="17" t="s">
        <v>88</v>
      </c>
    </row>
    <row r="389" spans="1:65" s="13" customFormat="1" ht="11.25">
      <c r="B389" s="221"/>
      <c r="C389" s="222"/>
      <c r="D389" s="216" t="s">
        <v>141</v>
      </c>
      <c r="E389" s="223" t="s">
        <v>1</v>
      </c>
      <c r="F389" s="224" t="s">
        <v>502</v>
      </c>
      <c r="G389" s="222"/>
      <c r="H389" s="225">
        <v>204</v>
      </c>
      <c r="I389" s="226"/>
      <c r="J389" s="222"/>
      <c r="K389" s="222"/>
      <c r="L389" s="227"/>
      <c r="M389" s="228"/>
      <c r="N389" s="229"/>
      <c r="O389" s="229"/>
      <c r="P389" s="229"/>
      <c r="Q389" s="229"/>
      <c r="R389" s="229"/>
      <c r="S389" s="229"/>
      <c r="T389" s="230"/>
      <c r="AT389" s="231" t="s">
        <v>141</v>
      </c>
      <c r="AU389" s="231" t="s">
        <v>88</v>
      </c>
      <c r="AV389" s="13" t="s">
        <v>88</v>
      </c>
      <c r="AW389" s="13" t="s">
        <v>34</v>
      </c>
      <c r="AX389" s="13" t="s">
        <v>86</v>
      </c>
      <c r="AY389" s="231" t="s">
        <v>126</v>
      </c>
    </row>
    <row r="390" spans="1:65" s="13" customFormat="1" ht="11.25">
      <c r="B390" s="221"/>
      <c r="C390" s="222"/>
      <c r="D390" s="216" t="s">
        <v>141</v>
      </c>
      <c r="E390" s="222"/>
      <c r="F390" s="224" t="s">
        <v>512</v>
      </c>
      <c r="G390" s="222"/>
      <c r="H390" s="225">
        <v>210.12</v>
      </c>
      <c r="I390" s="226"/>
      <c r="J390" s="222"/>
      <c r="K390" s="222"/>
      <c r="L390" s="227"/>
      <c r="M390" s="228"/>
      <c r="N390" s="229"/>
      <c r="O390" s="229"/>
      <c r="P390" s="229"/>
      <c r="Q390" s="229"/>
      <c r="R390" s="229"/>
      <c r="S390" s="229"/>
      <c r="T390" s="230"/>
      <c r="AT390" s="231" t="s">
        <v>141</v>
      </c>
      <c r="AU390" s="231" t="s">
        <v>88</v>
      </c>
      <c r="AV390" s="13" t="s">
        <v>88</v>
      </c>
      <c r="AW390" s="13" t="s">
        <v>4</v>
      </c>
      <c r="AX390" s="13" t="s">
        <v>86</v>
      </c>
      <c r="AY390" s="231" t="s">
        <v>126</v>
      </c>
    </row>
    <row r="391" spans="1:65" s="2" customFormat="1" ht="21.75" customHeight="1">
      <c r="A391" s="34"/>
      <c r="B391" s="35"/>
      <c r="C391" s="203" t="s">
        <v>513</v>
      </c>
      <c r="D391" s="203" t="s">
        <v>128</v>
      </c>
      <c r="E391" s="204" t="s">
        <v>514</v>
      </c>
      <c r="F391" s="205" t="s">
        <v>515</v>
      </c>
      <c r="G391" s="206" t="s">
        <v>271</v>
      </c>
      <c r="H391" s="207">
        <v>330</v>
      </c>
      <c r="I391" s="208"/>
      <c r="J391" s="209">
        <f>ROUND(I391*H391,2)</f>
        <v>0</v>
      </c>
      <c r="K391" s="205" t="s">
        <v>132</v>
      </c>
      <c r="L391" s="39"/>
      <c r="M391" s="210" t="s">
        <v>1</v>
      </c>
      <c r="N391" s="211" t="s">
        <v>43</v>
      </c>
      <c r="O391" s="71"/>
      <c r="P391" s="212">
        <f>O391*H391</f>
        <v>0</v>
      </c>
      <c r="Q391" s="212">
        <v>0.10362</v>
      </c>
      <c r="R391" s="212">
        <f>Q391*H391</f>
        <v>34.194600000000001</v>
      </c>
      <c r="S391" s="212">
        <v>0</v>
      </c>
      <c r="T391" s="213">
        <f>S391*H391</f>
        <v>0</v>
      </c>
      <c r="U391" s="34"/>
      <c r="V391" s="34"/>
      <c r="W391" s="34"/>
      <c r="X391" s="34"/>
      <c r="Y391" s="34"/>
      <c r="Z391" s="34"/>
      <c r="AA391" s="34"/>
      <c r="AB391" s="34"/>
      <c r="AC391" s="34"/>
      <c r="AD391" s="34"/>
      <c r="AE391" s="34"/>
      <c r="AR391" s="214" t="s">
        <v>133</v>
      </c>
      <c r="AT391" s="214" t="s">
        <v>128</v>
      </c>
      <c r="AU391" s="214" t="s">
        <v>88</v>
      </c>
      <c r="AY391" s="17" t="s">
        <v>126</v>
      </c>
      <c r="BE391" s="215">
        <f>IF(N391="základní",J391,0)</f>
        <v>0</v>
      </c>
      <c r="BF391" s="215">
        <f>IF(N391="snížená",J391,0)</f>
        <v>0</v>
      </c>
      <c r="BG391" s="215">
        <f>IF(N391="zákl. přenesená",J391,0)</f>
        <v>0</v>
      </c>
      <c r="BH391" s="215">
        <f>IF(N391="sníž. přenesená",J391,0)</f>
        <v>0</v>
      </c>
      <c r="BI391" s="215">
        <f>IF(N391="nulová",J391,0)</f>
        <v>0</v>
      </c>
      <c r="BJ391" s="17" t="s">
        <v>86</v>
      </c>
      <c r="BK391" s="215">
        <f>ROUND(I391*H391,2)</f>
        <v>0</v>
      </c>
      <c r="BL391" s="17" t="s">
        <v>133</v>
      </c>
      <c r="BM391" s="214" t="s">
        <v>516</v>
      </c>
    </row>
    <row r="392" spans="1:65" s="2" customFormat="1" ht="48.75">
      <c r="A392" s="34"/>
      <c r="B392" s="35"/>
      <c r="C392" s="36"/>
      <c r="D392" s="216" t="s">
        <v>135</v>
      </c>
      <c r="E392" s="36"/>
      <c r="F392" s="217" t="s">
        <v>517</v>
      </c>
      <c r="G392" s="36"/>
      <c r="H392" s="36"/>
      <c r="I392" s="115"/>
      <c r="J392" s="36"/>
      <c r="K392" s="36"/>
      <c r="L392" s="39"/>
      <c r="M392" s="218"/>
      <c r="N392" s="219"/>
      <c r="O392" s="71"/>
      <c r="P392" s="71"/>
      <c r="Q392" s="71"/>
      <c r="R392" s="71"/>
      <c r="S392" s="71"/>
      <c r="T392" s="72"/>
      <c r="U392" s="34"/>
      <c r="V392" s="34"/>
      <c r="W392" s="34"/>
      <c r="X392" s="34"/>
      <c r="Y392" s="34"/>
      <c r="Z392" s="34"/>
      <c r="AA392" s="34"/>
      <c r="AB392" s="34"/>
      <c r="AC392" s="34"/>
      <c r="AD392" s="34"/>
      <c r="AE392" s="34"/>
      <c r="AT392" s="17" t="s">
        <v>135</v>
      </c>
      <c r="AU392" s="17" t="s">
        <v>88</v>
      </c>
    </row>
    <row r="393" spans="1:65" s="2" customFormat="1" ht="117">
      <c r="A393" s="34"/>
      <c r="B393" s="35"/>
      <c r="C393" s="36"/>
      <c r="D393" s="216" t="s">
        <v>137</v>
      </c>
      <c r="E393" s="36"/>
      <c r="F393" s="220" t="s">
        <v>499</v>
      </c>
      <c r="G393" s="36"/>
      <c r="H393" s="36"/>
      <c r="I393" s="115"/>
      <c r="J393" s="36"/>
      <c r="K393" s="36"/>
      <c r="L393" s="39"/>
      <c r="M393" s="218"/>
      <c r="N393" s="219"/>
      <c r="O393" s="71"/>
      <c r="P393" s="71"/>
      <c r="Q393" s="71"/>
      <c r="R393" s="71"/>
      <c r="S393" s="71"/>
      <c r="T393" s="72"/>
      <c r="U393" s="34"/>
      <c r="V393" s="34"/>
      <c r="W393" s="34"/>
      <c r="X393" s="34"/>
      <c r="Y393" s="34"/>
      <c r="Z393" s="34"/>
      <c r="AA393" s="34"/>
      <c r="AB393" s="34"/>
      <c r="AC393" s="34"/>
      <c r="AD393" s="34"/>
      <c r="AE393" s="34"/>
      <c r="AT393" s="17" t="s">
        <v>137</v>
      </c>
      <c r="AU393" s="17" t="s">
        <v>88</v>
      </c>
    </row>
    <row r="394" spans="1:65" s="13" customFormat="1" ht="11.25">
      <c r="B394" s="221"/>
      <c r="C394" s="222"/>
      <c r="D394" s="216" t="s">
        <v>141</v>
      </c>
      <c r="E394" s="223" t="s">
        <v>1</v>
      </c>
      <c r="F394" s="224" t="s">
        <v>518</v>
      </c>
      <c r="G394" s="222"/>
      <c r="H394" s="225">
        <v>330</v>
      </c>
      <c r="I394" s="226"/>
      <c r="J394" s="222"/>
      <c r="K394" s="222"/>
      <c r="L394" s="227"/>
      <c r="M394" s="228"/>
      <c r="N394" s="229"/>
      <c r="O394" s="229"/>
      <c r="P394" s="229"/>
      <c r="Q394" s="229"/>
      <c r="R394" s="229"/>
      <c r="S394" s="229"/>
      <c r="T394" s="230"/>
      <c r="AT394" s="231" t="s">
        <v>141</v>
      </c>
      <c r="AU394" s="231" t="s">
        <v>88</v>
      </c>
      <c r="AV394" s="13" t="s">
        <v>88</v>
      </c>
      <c r="AW394" s="13" t="s">
        <v>34</v>
      </c>
      <c r="AX394" s="13" t="s">
        <v>86</v>
      </c>
      <c r="AY394" s="231" t="s">
        <v>126</v>
      </c>
    </row>
    <row r="395" spans="1:65" s="2" customFormat="1" ht="16.5" customHeight="1">
      <c r="A395" s="34"/>
      <c r="B395" s="35"/>
      <c r="C395" s="253" t="s">
        <v>519</v>
      </c>
      <c r="D395" s="253" t="s">
        <v>263</v>
      </c>
      <c r="E395" s="254" t="s">
        <v>488</v>
      </c>
      <c r="F395" s="255" t="s">
        <v>489</v>
      </c>
      <c r="G395" s="256" t="s">
        <v>271</v>
      </c>
      <c r="H395" s="257">
        <v>336.6</v>
      </c>
      <c r="I395" s="258"/>
      <c r="J395" s="259">
        <f>ROUND(I395*H395,2)</f>
        <v>0</v>
      </c>
      <c r="K395" s="255" t="s">
        <v>1</v>
      </c>
      <c r="L395" s="260"/>
      <c r="M395" s="261" t="s">
        <v>1</v>
      </c>
      <c r="N395" s="262" t="s">
        <v>43</v>
      </c>
      <c r="O395" s="71"/>
      <c r="P395" s="212">
        <f>O395*H395</f>
        <v>0</v>
      </c>
      <c r="Q395" s="212">
        <v>0.17599999999999999</v>
      </c>
      <c r="R395" s="212">
        <f>Q395*H395</f>
        <v>59.241599999999998</v>
      </c>
      <c r="S395" s="212">
        <v>0</v>
      </c>
      <c r="T395" s="213">
        <f>S395*H395</f>
        <v>0</v>
      </c>
      <c r="U395" s="34"/>
      <c r="V395" s="34"/>
      <c r="W395" s="34"/>
      <c r="X395" s="34"/>
      <c r="Y395" s="34"/>
      <c r="Z395" s="34"/>
      <c r="AA395" s="34"/>
      <c r="AB395" s="34"/>
      <c r="AC395" s="34"/>
      <c r="AD395" s="34"/>
      <c r="AE395" s="34"/>
      <c r="AR395" s="214" t="s">
        <v>184</v>
      </c>
      <c r="AT395" s="214" t="s">
        <v>263</v>
      </c>
      <c r="AU395" s="214" t="s">
        <v>88</v>
      </c>
      <c r="AY395" s="17" t="s">
        <v>126</v>
      </c>
      <c r="BE395" s="215">
        <f>IF(N395="základní",J395,0)</f>
        <v>0</v>
      </c>
      <c r="BF395" s="215">
        <f>IF(N395="snížená",J395,0)</f>
        <v>0</v>
      </c>
      <c r="BG395" s="215">
        <f>IF(N395="zákl. přenesená",J395,0)</f>
        <v>0</v>
      </c>
      <c r="BH395" s="215">
        <f>IF(N395="sníž. přenesená",J395,0)</f>
        <v>0</v>
      </c>
      <c r="BI395" s="215">
        <f>IF(N395="nulová",J395,0)</f>
        <v>0</v>
      </c>
      <c r="BJ395" s="17" t="s">
        <v>86</v>
      </c>
      <c r="BK395" s="215">
        <f>ROUND(I395*H395,2)</f>
        <v>0</v>
      </c>
      <c r="BL395" s="17" t="s">
        <v>133</v>
      </c>
      <c r="BM395" s="214" t="s">
        <v>520</v>
      </c>
    </row>
    <row r="396" spans="1:65" s="2" customFormat="1" ht="11.25">
      <c r="A396" s="34"/>
      <c r="B396" s="35"/>
      <c r="C396" s="36"/>
      <c r="D396" s="216" t="s">
        <v>135</v>
      </c>
      <c r="E396" s="36"/>
      <c r="F396" s="217" t="s">
        <v>491</v>
      </c>
      <c r="G396" s="36"/>
      <c r="H396" s="36"/>
      <c r="I396" s="115"/>
      <c r="J396" s="36"/>
      <c r="K396" s="36"/>
      <c r="L396" s="39"/>
      <c r="M396" s="218"/>
      <c r="N396" s="219"/>
      <c r="O396" s="71"/>
      <c r="P396" s="71"/>
      <c r="Q396" s="71"/>
      <c r="R396" s="71"/>
      <c r="S396" s="71"/>
      <c r="T396" s="72"/>
      <c r="U396" s="34"/>
      <c r="V396" s="34"/>
      <c r="W396" s="34"/>
      <c r="X396" s="34"/>
      <c r="Y396" s="34"/>
      <c r="Z396" s="34"/>
      <c r="AA396" s="34"/>
      <c r="AB396" s="34"/>
      <c r="AC396" s="34"/>
      <c r="AD396" s="34"/>
      <c r="AE396" s="34"/>
      <c r="AT396" s="17" t="s">
        <v>135</v>
      </c>
      <c r="AU396" s="17" t="s">
        <v>88</v>
      </c>
    </row>
    <row r="397" spans="1:65" s="13" customFormat="1" ht="11.25">
      <c r="B397" s="221"/>
      <c r="C397" s="222"/>
      <c r="D397" s="216" t="s">
        <v>141</v>
      </c>
      <c r="E397" s="223" t="s">
        <v>1</v>
      </c>
      <c r="F397" s="224" t="s">
        <v>521</v>
      </c>
      <c r="G397" s="222"/>
      <c r="H397" s="225">
        <v>330</v>
      </c>
      <c r="I397" s="226"/>
      <c r="J397" s="222"/>
      <c r="K397" s="222"/>
      <c r="L397" s="227"/>
      <c r="M397" s="228"/>
      <c r="N397" s="229"/>
      <c r="O397" s="229"/>
      <c r="P397" s="229"/>
      <c r="Q397" s="229"/>
      <c r="R397" s="229"/>
      <c r="S397" s="229"/>
      <c r="T397" s="230"/>
      <c r="AT397" s="231" t="s">
        <v>141</v>
      </c>
      <c r="AU397" s="231" t="s">
        <v>88</v>
      </c>
      <c r="AV397" s="13" t="s">
        <v>88</v>
      </c>
      <c r="AW397" s="13" t="s">
        <v>34</v>
      </c>
      <c r="AX397" s="13" t="s">
        <v>86</v>
      </c>
      <c r="AY397" s="231" t="s">
        <v>126</v>
      </c>
    </row>
    <row r="398" spans="1:65" s="13" customFormat="1" ht="11.25">
      <c r="B398" s="221"/>
      <c r="C398" s="222"/>
      <c r="D398" s="216" t="s">
        <v>141</v>
      </c>
      <c r="E398" s="222"/>
      <c r="F398" s="224" t="s">
        <v>522</v>
      </c>
      <c r="G398" s="222"/>
      <c r="H398" s="225">
        <v>336.6</v>
      </c>
      <c r="I398" s="226"/>
      <c r="J398" s="222"/>
      <c r="K398" s="222"/>
      <c r="L398" s="227"/>
      <c r="M398" s="228"/>
      <c r="N398" s="229"/>
      <c r="O398" s="229"/>
      <c r="P398" s="229"/>
      <c r="Q398" s="229"/>
      <c r="R398" s="229"/>
      <c r="S398" s="229"/>
      <c r="T398" s="230"/>
      <c r="AT398" s="231" t="s">
        <v>141</v>
      </c>
      <c r="AU398" s="231" t="s">
        <v>88</v>
      </c>
      <c r="AV398" s="13" t="s">
        <v>88</v>
      </c>
      <c r="AW398" s="13" t="s">
        <v>4</v>
      </c>
      <c r="AX398" s="13" t="s">
        <v>86</v>
      </c>
      <c r="AY398" s="231" t="s">
        <v>126</v>
      </c>
    </row>
    <row r="399" spans="1:65" s="2" customFormat="1" ht="21.75" customHeight="1">
      <c r="A399" s="34"/>
      <c r="B399" s="35"/>
      <c r="C399" s="203" t="s">
        <v>523</v>
      </c>
      <c r="D399" s="203" t="s">
        <v>128</v>
      </c>
      <c r="E399" s="204" t="s">
        <v>524</v>
      </c>
      <c r="F399" s="205" t="s">
        <v>525</v>
      </c>
      <c r="G399" s="206" t="s">
        <v>271</v>
      </c>
      <c r="H399" s="207">
        <v>420</v>
      </c>
      <c r="I399" s="208"/>
      <c r="J399" s="209">
        <f>ROUND(I399*H399,2)</f>
        <v>0</v>
      </c>
      <c r="K399" s="205" t="s">
        <v>132</v>
      </c>
      <c r="L399" s="39"/>
      <c r="M399" s="210" t="s">
        <v>1</v>
      </c>
      <c r="N399" s="211" t="s">
        <v>43</v>
      </c>
      <c r="O399" s="71"/>
      <c r="P399" s="212">
        <f>O399*H399</f>
        <v>0</v>
      </c>
      <c r="Q399" s="212">
        <v>9.8000000000000004E-2</v>
      </c>
      <c r="R399" s="212">
        <f>Q399*H399</f>
        <v>41.160000000000004</v>
      </c>
      <c r="S399" s="212">
        <v>0</v>
      </c>
      <c r="T399" s="213">
        <f>S399*H399</f>
        <v>0</v>
      </c>
      <c r="U399" s="34"/>
      <c r="V399" s="34"/>
      <c r="W399" s="34"/>
      <c r="X399" s="34"/>
      <c r="Y399" s="34"/>
      <c r="Z399" s="34"/>
      <c r="AA399" s="34"/>
      <c r="AB399" s="34"/>
      <c r="AC399" s="34"/>
      <c r="AD399" s="34"/>
      <c r="AE399" s="34"/>
      <c r="AR399" s="214" t="s">
        <v>133</v>
      </c>
      <c r="AT399" s="214" t="s">
        <v>128</v>
      </c>
      <c r="AU399" s="214" t="s">
        <v>88</v>
      </c>
      <c r="AY399" s="17" t="s">
        <v>126</v>
      </c>
      <c r="BE399" s="215">
        <f>IF(N399="základní",J399,0)</f>
        <v>0</v>
      </c>
      <c r="BF399" s="215">
        <f>IF(N399="snížená",J399,0)</f>
        <v>0</v>
      </c>
      <c r="BG399" s="215">
        <f>IF(N399="zákl. přenesená",J399,0)</f>
        <v>0</v>
      </c>
      <c r="BH399" s="215">
        <f>IF(N399="sníž. přenesená",J399,0)</f>
        <v>0</v>
      </c>
      <c r="BI399" s="215">
        <f>IF(N399="nulová",J399,0)</f>
        <v>0</v>
      </c>
      <c r="BJ399" s="17" t="s">
        <v>86</v>
      </c>
      <c r="BK399" s="215">
        <f>ROUND(I399*H399,2)</f>
        <v>0</v>
      </c>
      <c r="BL399" s="17" t="s">
        <v>133</v>
      </c>
      <c r="BM399" s="214" t="s">
        <v>526</v>
      </c>
    </row>
    <row r="400" spans="1:65" s="2" customFormat="1" ht="39">
      <c r="A400" s="34"/>
      <c r="B400" s="35"/>
      <c r="C400" s="36"/>
      <c r="D400" s="216" t="s">
        <v>135</v>
      </c>
      <c r="E400" s="36"/>
      <c r="F400" s="217" t="s">
        <v>527</v>
      </c>
      <c r="G400" s="36"/>
      <c r="H400" s="36"/>
      <c r="I400" s="115"/>
      <c r="J400" s="36"/>
      <c r="K400" s="36"/>
      <c r="L400" s="39"/>
      <c r="M400" s="218"/>
      <c r="N400" s="219"/>
      <c r="O400" s="71"/>
      <c r="P400" s="71"/>
      <c r="Q400" s="71"/>
      <c r="R400" s="71"/>
      <c r="S400" s="71"/>
      <c r="T400" s="72"/>
      <c r="U400" s="34"/>
      <c r="V400" s="34"/>
      <c r="W400" s="34"/>
      <c r="X400" s="34"/>
      <c r="Y400" s="34"/>
      <c r="Z400" s="34"/>
      <c r="AA400" s="34"/>
      <c r="AB400" s="34"/>
      <c r="AC400" s="34"/>
      <c r="AD400" s="34"/>
      <c r="AE400" s="34"/>
      <c r="AT400" s="17" t="s">
        <v>135</v>
      </c>
      <c r="AU400" s="17" t="s">
        <v>88</v>
      </c>
    </row>
    <row r="401" spans="1:65" s="2" customFormat="1" ht="107.25">
      <c r="A401" s="34"/>
      <c r="B401" s="35"/>
      <c r="C401" s="36"/>
      <c r="D401" s="216" t="s">
        <v>137</v>
      </c>
      <c r="E401" s="36"/>
      <c r="F401" s="220" t="s">
        <v>528</v>
      </c>
      <c r="G401" s="36"/>
      <c r="H401" s="36"/>
      <c r="I401" s="115"/>
      <c r="J401" s="36"/>
      <c r="K401" s="36"/>
      <c r="L401" s="39"/>
      <c r="M401" s="218"/>
      <c r="N401" s="219"/>
      <c r="O401" s="71"/>
      <c r="P401" s="71"/>
      <c r="Q401" s="71"/>
      <c r="R401" s="71"/>
      <c r="S401" s="71"/>
      <c r="T401" s="72"/>
      <c r="U401" s="34"/>
      <c r="V401" s="34"/>
      <c r="W401" s="34"/>
      <c r="X401" s="34"/>
      <c r="Y401" s="34"/>
      <c r="Z401" s="34"/>
      <c r="AA401" s="34"/>
      <c r="AB401" s="34"/>
      <c r="AC401" s="34"/>
      <c r="AD401" s="34"/>
      <c r="AE401" s="34"/>
      <c r="AT401" s="17" t="s">
        <v>137</v>
      </c>
      <c r="AU401" s="17" t="s">
        <v>88</v>
      </c>
    </row>
    <row r="402" spans="1:65" s="13" customFormat="1" ht="11.25">
      <c r="B402" s="221"/>
      <c r="C402" s="222"/>
      <c r="D402" s="216" t="s">
        <v>141</v>
      </c>
      <c r="E402" s="223" t="s">
        <v>1</v>
      </c>
      <c r="F402" s="224" t="s">
        <v>529</v>
      </c>
      <c r="G402" s="222"/>
      <c r="H402" s="225">
        <v>420</v>
      </c>
      <c r="I402" s="226"/>
      <c r="J402" s="222"/>
      <c r="K402" s="222"/>
      <c r="L402" s="227"/>
      <c r="M402" s="228"/>
      <c r="N402" s="229"/>
      <c r="O402" s="229"/>
      <c r="P402" s="229"/>
      <c r="Q402" s="229"/>
      <c r="R402" s="229"/>
      <c r="S402" s="229"/>
      <c r="T402" s="230"/>
      <c r="AT402" s="231" t="s">
        <v>141</v>
      </c>
      <c r="AU402" s="231" t="s">
        <v>88</v>
      </c>
      <c r="AV402" s="13" t="s">
        <v>88</v>
      </c>
      <c r="AW402" s="13" t="s">
        <v>34</v>
      </c>
      <c r="AX402" s="13" t="s">
        <v>86</v>
      </c>
      <c r="AY402" s="231" t="s">
        <v>126</v>
      </c>
    </row>
    <row r="403" spans="1:65" s="2" customFormat="1" ht="21.75" customHeight="1">
      <c r="A403" s="34"/>
      <c r="B403" s="35"/>
      <c r="C403" s="253" t="s">
        <v>530</v>
      </c>
      <c r="D403" s="253" t="s">
        <v>263</v>
      </c>
      <c r="E403" s="254" t="s">
        <v>531</v>
      </c>
      <c r="F403" s="255" t="s">
        <v>532</v>
      </c>
      <c r="G403" s="256" t="s">
        <v>271</v>
      </c>
      <c r="H403" s="257">
        <v>428.4</v>
      </c>
      <c r="I403" s="258"/>
      <c r="J403" s="259">
        <f>ROUND(I403*H403,2)</f>
        <v>0</v>
      </c>
      <c r="K403" s="255" t="s">
        <v>1</v>
      </c>
      <c r="L403" s="260"/>
      <c r="M403" s="261" t="s">
        <v>1</v>
      </c>
      <c r="N403" s="262" t="s">
        <v>43</v>
      </c>
      <c r="O403" s="71"/>
      <c r="P403" s="212">
        <f>O403*H403</f>
        <v>0</v>
      </c>
      <c r="Q403" s="212">
        <v>0.14799999999999999</v>
      </c>
      <c r="R403" s="212">
        <f>Q403*H403</f>
        <v>63.403199999999991</v>
      </c>
      <c r="S403" s="212">
        <v>0</v>
      </c>
      <c r="T403" s="213">
        <f>S403*H403</f>
        <v>0</v>
      </c>
      <c r="U403" s="34"/>
      <c r="V403" s="34"/>
      <c r="W403" s="34"/>
      <c r="X403" s="34"/>
      <c r="Y403" s="34"/>
      <c r="Z403" s="34"/>
      <c r="AA403" s="34"/>
      <c r="AB403" s="34"/>
      <c r="AC403" s="34"/>
      <c r="AD403" s="34"/>
      <c r="AE403" s="34"/>
      <c r="AR403" s="214" t="s">
        <v>184</v>
      </c>
      <c r="AT403" s="214" t="s">
        <v>263</v>
      </c>
      <c r="AU403" s="214" t="s">
        <v>88</v>
      </c>
      <c r="AY403" s="17" t="s">
        <v>126</v>
      </c>
      <c r="BE403" s="215">
        <f>IF(N403="základní",J403,0)</f>
        <v>0</v>
      </c>
      <c r="BF403" s="215">
        <f>IF(N403="snížená",J403,0)</f>
        <v>0</v>
      </c>
      <c r="BG403" s="215">
        <f>IF(N403="zákl. přenesená",J403,0)</f>
        <v>0</v>
      </c>
      <c r="BH403" s="215">
        <f>IF(N403="sníž. přenesená",J403,0)</f>
        <v>0</v>
      </c>
      <c r="BI403" s="215">
        <f>IF(N403="nulová",J403,0)</f>
        <v>0</v>
      </c>
      <c r="BJ403" s="17" t="s">
        <v>86</v>
      </c>
      <c r="BK403" s="215">
        <f>ROUND(I403*H403,2)</f>
        <v>0</v>
      </c>
      <c r="BL403" s="17" t="s">
        <v>133</v>
      </c>
      <c r="BM403" s="214" t="s">
        <v>533</v>
      </c>
    </row>
    <row r="404" spans="1:65" s="2" customFormat="1" ht="48.75">
      <c r="A404" s="34"/>
      <c r="B404" s="35"/>
      <c r="C404" s="36"/>
      <c r="D404" s="216" t="s">
        <v>135</v>
      </c>
      <c r="E404" s="36"/>
      <c r="F404" s="217" t="s">
        <v>534</v>
      </c>
      <c r="G404" s="36"/>
      <c r="H404" s="36"/>
      <c r="I404" s="115"/>
      <c r="J404" s="36"/>
      <c r="K404" s="36"/>
      <c r="L404" s="39"/>
      <c r="M404" s="218"/>
      <c r="N404" s="219"/>
      <c r="O404" s="71"/>
      <c r="P404" s="71"/>
      <c r="Q404" s="71"/>
      <c r="R404" s="71"/>
      <c r="S404" s="71"/>
      <c r="T404" s="72"/>
      <c r="U404" s="34"/>
      <c r="V404" s="34"/>
      <c r="W404" s="34"/>
      <c r="X404" s="34"/>
      <c r="Y404" s="34"/>
      <c r="Z404" s="34"/>
      <c r="AA404" s="34"/>
      <c r="AB404" s="34"/>
      <c r="AC404" s="34"/>
      <c r="AD404" s="34"/>
      <c r="AE404" s="34"/>
      <c r="AT404" s="17" t="s">
        <v>135</v>
      </c>
      <c r="AU404" s="17" t="s">
        <v>88</v>
      </c>
    </row>
    <row r="405" spans="1:65" s="13" customFormat="1" ht="11.25">
      <c r="B405" s="221"/>
      <c r="C405" s="222"/>
      <c r="D405" s="216" t="s">
        <v>141</v>
      </c>
      <c r="E405" s="223" t="s">
        <v>1</v>
      </c>
      <c r="F405" s="224" t="s">
        <v>529</v>
      </c>
      <c r="G405" s="222"/>
      <c r="H405" s="225">
        <v>420</v>
      </c>
      <c r="I405" s="226"/>
      <c r="J405" s="222"/>
      <c r="K405" s="222"/>
      <c r="L405" s="227"/>
      <c r="M405" s="228"/>
      <c r="N405" s="229"/>
      <c r="O405" s="229"/>
      <c r="P405" s="229"/>
      <c r="Q405" s="229"/>
      <c r="R405" s="229"/>
      <c r="S405" s="229"/>
      <c r="T405" s="230"/>
      <c r="AT405" s="231" t="s">
        <v>141</v>
      </c>
      <c r="AU405" s="231" t="s">
        <v>88</v>
      </c>
      <c r="AV405" s="13" t="s">
        <v>88</v>
      </c>
      <c r="AW405" s="13" t="s">
        <v>34</v>
      </c>
      <c r="AX405" s="13" t="s">
        <v>78</v>
      </c>
      <c r="AY405" s="231" t="s">
        <v>126</v>
      </c>
    </row>
    <row r="406" spans="1:65" s="15" customFormat="1" ht="11.25">
      <c r="B406" s="242"/>
      <c r="C406" s="243"/>
      <c r="D406" s="216" t="s">
        <v>141</v>
      </c>
      <c r="E406" s="244" t="s">
        <v>1</v>
      </c>
      <c r="F406" s="245" t="s">
        <v>169</v>
      </c>
      <c r="G406" s="243"/>
      <c r="H406" s="246">
        <v>420</v>
      </c>
      <c r="I406" s="247"/>
      <c r="J406" s="243"/>
      <c r="K406" s="243"/>
      <c r="L406" s="248"/>
      <c r="M406" s="249"/>
      <c r="N406" s="250"/>
      <c r="O406" s="250"/>
      <c r="P406" s="250"/>
      <c r="Q406" s="250"/>
      <c r="R406" s="250"/>
      <c r="S406" s="250"/>
      <c r="T406" s="251"/>
      <c r="AT406" s="252" t="s">
        <v>141</v>
      </c>
      <c r="AU406" s="252" t="s">
        <v>88</v>
      </c>
      <c r="AV406" s="15" t="s">
        <v>133</v>
      </c>
      <c r="AW406" s="15" t="s">
        <v>34</v>
      </c>
      <c r="AX406" s="15" t="s">
        <v>86</v>
      </c>
      <c r="AY406" s="252" t="s">
        <v>126</v>
      </c>
    </row>
    <row r="407" spans="1:65" s="13" customFormat="1" ht="11.25">
      <c r="B407" s="221"/>
      <c r="C407" s="222"/>
      <c r="D407" s="216" t="s">
        <v>141</v>
      </c>
      <c r="E407" s="222"/>
      <c r="F407" s="224" t="s">
        <v>535</v>
      </c>
      <c r="G407" s="222"/>
      <c r="H407" s="225">
        <v>428.4</v>
      </c>
      <c r="I407" s="226"/>
      <c r="J407" s="222"/>
      <c r="K407" s="222"/>
      <c r="L407" s="227"/>
      <c r="M407" s="228"/>
      <c r="N407" s="229"/>
      <c r="O407" s="229"/>
      <c r="P407" s="229"/>
      <c r="Q407" s="229"/>
      <c r="R407" s="229"/>
      <c r="S407" s="229"/>
      <c r="T407" s="230"/>
      <c r="AT407" s="231" t="s">
        <v>141</v>
      </c>
      <c r="AU407" s="231" t="s">
        <v>88</v>
      </c>
      <c r="AV407" s="13" t="s">
        <v>88</v>
      </c>
      <c r="AW407" s="13" t="s">
        <v>4</v>
      </c>
      <c r="AX407" s="13" t="s">
        <v>86</v>
      </c>
      <c r="AY407" s="231" t="s">
        <v>126</v>
      </c>
    </row>
    <row r="408" spans="1:65" s="2" customFormat="1" ht="16.5" customHeight="1">
      <c r="A408" s="34"/>
      <c r="B408" s="35"/>
      <c r="C408" s="253" t="s">
        <v>536</v>
      </c>
      <c r="D408" s="253" t="s">
        <v>263</v>
      </c>
      <c r="E408" s="254" t="s">
        <v>537</v>
      </c>
      <c r="F408" s="255" t="s">
        <v>538</v>
      </c>
      <c r="G408" s="256" t="s">
        <v>241</v>
      </c>
      <c r="H408" s="257">
        <v>18.48</v>
      </c>
      <c r="I408" s="258"/>
      <c r="J408" s="259">
        <f>ROUND(I408*H408,2)</f>
        <v>0</v>
      </c>
      <c r="K408" s="255" t="s">
        <v>132</v>
      </c>
      <c r="L408" s="260"/>
      <c r="M408" s="261" t="s">
        <v>1</v>
      </c>
      <c r="N408" s="262" t="s">
        <v>43</v>
      </c>
      <c r="O408" s="71"/>
      <c r="P408" s="212">
        <f>O408*H408</f>
        <v>0</v>
      </c>
      <c r="Q408" s="212">
        <v>1</v>
      </c>
      <c r="R408" s="212">
        <f>Q408*H408</f>
        <v>18.48</v>
      </c>
      <c r="S408" s="212">
        <v>0</v>
      </c>
      <c r="T408" s="213">
        <f>S408*H408</f>
        <v>0</v>
      </c>
      <c r="U408" s="34"/>
      <c r="V408" s="34"/>
      <c r="W408" s="34"/>
      <c r="X408" s="34"/>
      <c r="Y408" s="34"/>
      <c r="Z408" s="34"/>
      <c r="AA408" s="34"/>
      <c r="AB408" s="34"/>
      <c r="AC408" s="34"/>
      <c r="AD408" s="34"/>
      <c r="AE408" s="34"/>
      <c r="AR408" s="214" t="s">
        <v>184</v>
      </c>
      <c r="AT408" s="214" t="s">
        <v>263</v>
      </c>
      <c r="AU408" s="214" t="s">
        <v>88</v>
      </c>
      <c r="AY408" s="17" t="s">
        <v>126</v>
      </c>
      <c r="BE408" s="215">
        <f>IF(N408="základní",J408,0)</f>
        <v>0</v>
      </c>
      <c r="BF408" s="215">
        <f>IF(N408="snížená",J408,0)</f>
        <v>0</v>
      </c>
      <c r="BG408" s="215">
        <f>IF(N408="zákl. přenesená",J408,0)</f>
        <v>0</v>
      </c>
      <c r="BH408" s="215">
        <f>IF(N408="sníž. přenesená",J408,0)</f>
        <v>0</v>
      </c>
      <c r="BI408" s="215">
        <f>IF(N408="nulová",J408,0)</f>
        <v>0</v>
      </c>
      <c r="BJ408" s="17" t="s">
        <v>86</v>
      </c>
      <c r="BK408" s="215">
        <f>ROUND(I408*H408,2)</f>
        <v>0</v>
      </c>
      <c r="BL408" s="17" t="s">
        <v>133</v>
      </c>
      <c r="BM408" s="214" t="s">
        <v>539</v>
      </c>
    </row>
    <row r="409" spans="1:65" s="2" customFormat="1" ht="11.25">
      <c r="A409" s="34"/>
      <c r="B409" s="35"/>
      <c r="C409" s="36"/>
      <c r="D409" s="216" t="s">
        <v>135</v>
      </c>
      <c r="E409" s="36"/>
      <c r="F409" s="217" t="s">
        <v>538</v>
      </c>
      <c r="G409" s="36"/>
      <c r="H409" s="36"/>
      <c r="I409" s="115"/>
      <c r="J409" s="36"/>
      <c r="K409" s="36"/>
      <c r="L409" s="39"/>
      <c r="M409" s="218"/>
      <c r="N409" s="219"/>
      <c r="O409" s="71"/>
      <c r="P409" s="71"/>
      <c r="Q409" s="71"/>
      <c r="R409" s="71"/>
      <c r="S409" s="71"/>
      <c r="T409" s="72"/>
      <c r="U409" s="34"/>
      <c r="V409" s="34"/>
      <c r="W409" s="34"/>
      <c r="X409" s="34"/>
      <c r="Y409" s="34"/>
      <c r="Z409" s="34"/>
      <c r="AA409" s="34"/>
      <c r="AB409" s="34"/>
      <c r="AC409" s="34"/>
      <c r="AD409" s="34"/>
      <c r="AE409" s="34"/>
      <c r="AT409" s="17" t="s">
        <v>135</v>
      </c>
      <c r="AU409" s="17" t="s">
        <v>88</v>
      </c>
    </row>
    <row r="410" spans="1:65" s="13" customFormat="1" ht="11.25">
      <c r="B410" s="221"/>
      <c r="C410" s="222"/>
      <c r="D410" s="216" t="s">
        <v>141</v>
      </c>
      <c r="E410" s="223" t="s">
        <v>1</v>
      </c>
      <c r="F410" s="224" t="s">
        <v>540</v>
      </c>
      <c r="G410" s="222"/>
      <c r="H410" s="225">
        <v>9.24</v>
      </c>
      <c r="I410" s="226"/>
      <c r="J410" s="222"/>
      <c r="K410" s="222"/>
      <c r="L410" s="227"/>
      <c r="M410" s="228"/>
      <c r="N410" s="229"/>
      <c r="O410" s="229"/>
      <c r="P410" s="229"/>
      <c r="Q410" s="229"/>
      <c r="R410" s="229"/>
      <c r="S410" s="229"/>
      <c r="T410" s="230"/>
      <c r="AT410" s="231" t="s">
        <v>141</v>
      </c>
      <c r="AU410" s="231" t="s">
        <v>88</v>
      </c>
      <c r="AV410" s="13" t="s">
        <v>88</v>
      </c>
      <c r="AW410" s="13" t="s">
        <v>34</v>
      </c>
      <c r="AX410" s="13" t="s">
        <v>86</v>
      </c>
      <c r="AY410" s="231" t="s">
        <v>126</v>
      </c>
    </row>
    <row r="411" spans="1:65" s="13" customFormat="1" ht="11.25">
      <c r="B411" s="221"/>
      <c r="C411" s="222"/>
      <c r="D411" s="216" t="s">
        <v>141</v>
      </c>
      <c r="E411" s="222"/>
      <c r="F411" s="224" t="s">
        <v>541</v>
      </c>
      <c r="G411" s="222"/>
      <c r="H411" s="225">
        <v>18.48</v>
      </c>
      <c r="I411" s="226"/>
      <c r="J411" s="222"/>
      <c r="K411" s="222"/>
      <c r="L411" s="227"/>
      <c r="M411" s="228"/>
      <c r="N411" s="229"/>
      <c r="O411" s="229"/>
      <c r="P411" s="229"/>
      <c r="Q411" s="229"/>
      <c r="R411" s="229"/>
      <c r="S411" s="229"/>
      <c r="T411" s="230"/>
      <c r="AT411" s="231" t="s">
        <v>141</v>
      </c>
      <c r="AU411" s="231" t="s">
        <v>88</v>
      </c>
      <c r="AV411" s="13" t="s">
        <v>88</v>
      </c>
      <c r="AW411" s="13" t="s">
        <v>4</v>
      </c>
      <c r="AX411" s="13" t="s">
        <v>86</v>
      </c>
      <c r="AY411" s="231" t="s">
        <v>126</v>
      </c>
    </row>
    <row r="412" spans="1:65" s="12" customFormat="1" ht="22.9" customHeight="1">
      <c r="B412" s="187"/>
      <c r="C412" s="188"/>
      <c r="D412" s="189" t="s">
        <v>77</v>
      </c>
      <c r="E412" s="201" t="s">
        <v>184</v>
      </c>
      <c r="F412" s="201" t="s">
        <v>542</v>
      </c>
      <c r="G412" s="188"/>
      <c r="H412" s="188"/>
      <c r="I412" s="191"/>
      <c r="J412" s="202">
        <f>BK412</f>
        <v>0</v>
      </c>
      <c r="K412" s="188"/>
      <c r="L412" s="193"/>
      <c r="M412" s="194"/>
      <c r="N412" s="195"/>
      <c r="O412" s="195"/>
      <c r="P412" s="196">
        <f>SUM(P413:P469)</f>
        <v>0</v>
      </c>
      <c r="Q412" s="195"/>
      <c r="R412" s="196">
        <f>SUM(R413:R469)</f>
        <v>14.775400000000001</v>
      </c>
      <c r="S412" s="195"/>
      <c r="T412" s="197">
        <f>SUM(T413:T469)</f>
        <v>6.6739199999999999</v>
      </c>
      <c r="AR412" s="198" t="s">
        <v>86</v>
      </c>
      <c r="AT412" s="199" t="s">
        <v>77</v>
      </c>
      <c r="AU412" s="199" t="s">
        <v>86</v>
      </c>
      <c r="AY412" s="198" t="s">
        <v>126</v>
      </c>
      <c r="BK412" s="200">
        <f>SUM(BK413:BK469)</f>
        <v>0</v>
      </c>
    </row>
    <row r="413" spans="1:65" s="2" customFormat="1" ht="21.75" customHeight="1">
      <c r="A413" s="34"/>
      <c r="B413" s="35"/>
      <c r="C413" s="203" t="s">
        <v>543</v>
      </c>
      <c r="D413" s="203" t="s">
        <v>128</v>
      </c>
      <c r="E413" s="204" t="s">
        <v>544</v>
      </c>
      <c r="F413" s="205" t="s">
        <v>545</v>
      </c>
      <c r="G413" s="206" t="s">
        <v>546</v>
      </c>
      <c r="H413" s="207">
        <v>24</v>
      </c>
      <c r="I413" s="208"/>
      <c r="J413" s="209">
        <f>ROUND(I413*H413,2)</f>
        <v>0</v>
      </c>
      <c r="K413" s="205" t="s">
        <v>132</v>
      </c>
      <c r="L413" s="39"/>
      <c r="M413" s="210" t="s">
        <v>1</v>
      </c>
      <c r="N413" s="211" t="s">
        <v>43</v>
      </c>
      <c r="O413" s="71"/>
      <c r="P413" s="212">
        <f>O413*H413</f>
        <v>0</v>
      </c>
      <c r="Q413" s="212">
        <v>2.7599999999999999E-3</v>
      </c>
      <c r="R413" s="212">
        <f>Q413*H413</f>
        <v>6.6239999999999993E-2</v>
      </c>
      <c r="S413" s="212">
        <v>0</v>
      </c>
      <c r="T413" s="213">
        <f>S413*H413</f>
        <v>0</v>
      </c>
      <c r="U413" s="34"/>
      <c r="V413" s="34"/>
      <c r="W413" s="34"/>
      <c r="X413" s="34"/>
      <c r="Y413" s="34"/>
      <c r="Z413" s="34"/>
      <c r="AA413" s="34"/>
      <c r="AB413" s="34"/>
      <c r="AC413" s="34"/>
      <c r="AD413" s="34"/>
      <c r="AE413" s="34"/>
      <c r="AR413" s="214" t="s">
        <v>133</v>
      </c>
      <c r="AT413" s="214" t="s">
        <v>128</v>
      </c>
      <c r="AU413" s="214" t="s">
        <v>88</v>
      </c>
      <c r="AY413" s="17" t="s">
        <v>126</v>
      </c>
      <c r="BE413" s="215">
        <f>IF(N413="základní",J413,0)</f>
        <v>0</v>
      </c>
      <c r="BF413" s="215">
        <f>IF(N413="snížená",J413,0)</f>
        <v>0</v>
      </c>
      <c r="BG413" s="215">
        <f>IF(N413="zákl. přenesená",J413,0)</f>
        <v>0</v>
      </c>
      <c r="BH413" s="215">
        <f>IF(N413="sníž. přenesená",J413,0)</f>
        <v>0</v>
      </c>
      <c r="BI413" s="215">
        <f>IF(N413="nulová",J413,0)</f>
        <v>0</v>
      </c>
      <c r="BJ413" s="17" t="s">
        <v>86</v>
      </c>
      <c r="BK413" s="215">
        <f>ROUND(I413*H413,2)</f>
        <v>0</v>
      </c>
      <c r="BL413" s="17" t="s">
        <v>133</v>
      </c>
      <c r="BM413" s="214" t="s">
        <v>547</v>
      </c>
    </row>
    <row r="414" spans="1:65" s="2" customFormat="1" ht="29.25">
      <c r="A414" s="34"/>
      <c r="B414" s="35"/>
      <c r="C414" s="36"/>
      <c r="D414" s="216" t="s">
        <v>135</v>
      </c>
      <c r="E414" s="36"/>
      <c r="F414" s="217" t="s">
        <v>548</v>
      </c>
      <c r="G414" s="36"/>
      <c r="H414" s="36"/>
      <c r="I414" s="115"/>
      <c r="J414" s="36"/>
      <c r="K414" s="36"/>
      <c r="L414" s="39"/>
      <c r="M414" s="218"/>
      <c r="N414" s="219"/>
      <c r="O414" s="71"/>
      <c r="P414" s="71"/>
      <c r="Q414" s="71"/>
      <c r="R414" s="71"/>
      <c r="S414" s="71"/>
      <c r="T414" s="72"/>
      <c r="U414" s="34"/>
      <c r="V414" s="34"/>
      <c r="W414" s="34"/>
      <c r="X414" s="34"/>
      <c r="Y414" s="34"/>
      <c r="Z414" s="34"/>
      <c r="AA414" s="34"/>
      <c r="AB414" s="34"/>
      <c r="AC414" s="34"/>
      <c r="AD414" s="34"/>
      <c r="AE414" s="34"/>
      <c r="AT414" s="17" t="s">
        <v>135</v>
      </c>
      <c r="AU414" s="17" t="s">
        <v>88</v>
      </c>
    </row>
    <row r="415" spans="1:65" s="2" customFormat="1" ht="107.25">
      <c r="A415" s="34"/>
      <c r="B415" s="35"/>
      <c r="C415" s="36"/>
      <c r="D415" s="216" t="s">
        <v>137</v>
      </c>
      <c r="E415" s="36"/>
      <c r="F415" s="220" t="s">
        <v>549</v>
      </c>
      <c r="G415" s="36"/>
      <c r="H415" s="36"/>
      <c r="I415" s="115"/>
      <c r="J415" s="36"/>
      <c r="K415" s="36"/>
      <c r="L415" s="39"/>
      <c r="M415" s="218"/>
      <c r="N415" s="219"/>
      <c r="O415" s="71"/>
      <c r="P415" s="71"/>
      <c r="Q415" s="71"/>
      <c r="R415" s="71"/>
      <c r="S415" s="71"/>
      <c r="T415" s="72"/>
      <c r="U415" s="34"/>
      <c r="V415" s="34"/>
      <c r="W415" s="34"/>
      <c r="X415" s="34"/>
      <c r="Y415" s="34"/>
      <c r="Z415" s="34"/>
      <c r="AA415" s="34"/>
      <c r="AB415" s="34"/>
      <c r="AC415" s="34"/>
      <c r="AD415" s="34"/>
      <c r="AE415" s="34"/>
      <c r="AT415" s="17" t="s">
        <v>137</v>
      </c>
      <c r="AU415" s="17" t="s">
        <v>88</v>
      </c>
    </row>
    <row r="416" spans="1:65" s="13" customFormat="1" ht="11.25">
      <c r="B416" s="221"/>
      <c r="C416" s="222"/>
      <c r="D416" s="216" t="s">
        <v>141</v>
      </c>
      <c r="E416" s="223" t="s">
        <v>1</v>
      </c>
      <c r="F416" s="224" t="s">
        <v>289</v>
      </c>
      <c r="G416" s="222"/>
      <c r="H416" s="225">
        <v>24</v>
      </c>
      <c r="I416" s="226"/>
      <c r="J416" s="222"/>
      <c r="K416" s="222"/>
      <c r="L416" s="227"/>
      <c r="M416" s="228"/>
      <c r="N416" s="229"/>
      <c r="O416" s="229"/>
      <c r="P416" s="229"/>
      <c r="Q416" s="229"/>
      <c r="R416" s="229"/>
      <c r="S416" s="229"/>
      <c r="T416" s="230"/>
      <c r="AT416" s="231" t="s">
        <v>141</v>
      </c>
      <c r="AU416" s="231" t="s">
        <v>88</v>
      </c>
      <c r="AV416" s="13" t="s">
        <v>88</v>
      </c>
      <c r="AW416" s="13" t="s">
        <v>34</v>
      </c>
      <c r="AX416" s="13" t="s">
        <v>86</v>
      </c>
      <c r="AY416" s="231" t="s">
        <v>126</v>
      </c>
    </row>
    <row r="417" spans="1:65" s="2" customFormat="1" ht="21.75" customHeight="1">
      <c r="A417" s="34"/>
      <c r="B417" s="35"/>
      <c r="C417" s="203" t="s">
        <v>550</v>
      </c>
      <c r="D417" s="203" t="s">
        <v>128</v>
      </c>
      <c r="E417" s="204" t="s">
        <v>551</v>
      </c>
      <c r="F417" s="205" t="s">
        <v>552</v>
      </c>
      <c r="G417" s="206" t="s">
        <v>151</v>
      </c>
      <c r="H417" s="207">
        <v>2.851</v>
      </c>
      <c r="I417" s="208"/>
      <c r="J417" s="209">
        <f>ROUND(I417*H417,2)</f>
        <v>0</v>
      </c>
      <c r="K417" s="205" t="s">
        <v>132</v>
      </c>
      <c r="L417" s="39"/>
      <c r="M417" s="210" t="s">
        <v>1</v>
      </c>
      <c r="N417" s="211" t="s">
        <v>43</v>
      </c>
      <c r="O417" s="71"/>
      <c r="P417" s="212">
        <f>O417*H417</f>
        <v>0</v>
      </c>
      <c r="Q417" s="212">
        <v>0</v>
      </c>
      <c r="R417" s="212">
        <f>Q417*H417</f>
        <v>0</v>
      </c>
      <c r="S417" s="212">
        <v>1.92</v>
      </c>
      <c r="T417" s="213">
        <f>S417*H417</f>
        <v>5.4739199999999997</v>
      </c>
      <c r="U417" s="34"/>
      <c r="V417" s="34"/>
      <c r="W417" s="34"/>
      <c r="X417" s="34"/>
      <c r="Y417" s="34"/>
      <c r="Z417" s="34"/>
      <c r="AA417" s="34"/>
      <c r="AB417" s="34"/>
      <c r="AC417" s="34"/>
      <c r="AD417" s="34"/>
      <c r="AE417" s="34"/>
      <c r="AR417" s="214" t="s">
        <v>133</v>
      </c>
      <c r="AT417" s="214" t="s">
        <v>128</v>
      </c>
      <c r="AU417" s="214" t="s">
        <v>88</v>
      </c>
      <c r="AY417" s="17" t="s">
        <v>126</v>
      </c>
      <c r="BE417" s="215">
        <f>IF(N417="základní",J417,0)</f>
        <v>0</v>
      </c>
      <c r="BF417" s="215">
        <f>IF(N417="snížená",J417,0)</f>
        <v>0</v>
      </c>
      <c r="BG417" s="215">
        <f>IF(N417="zákl. přenesená",J417,0)</f>
        <v>0</v>
      </c>
      <c r="BH417" s="215">
        <f>IF(N417="sníž. přenesená",J417,0)</f>
        <v>0</v>
      </c>
      <c r="BI417" s="215">
        <f>IF(N417="nulová",J417,0)</f>
        <v>0</v>
      </c>
      <c r="BJ417" s="17" t="s">
        <v>86</v>
      </c>
      <c r="BK417" s="215">
        <f>ROUND(I417*H417,2)</f>
        <v>0</v>
      </c>
      <c r="BL417" s="17" t="s">
        <v>133</v>
      </c>
      <c r="BM417" s="214" t="s">
        <v>553</v>
      </c>
    </row>
    <row r="418" spans="1:65" s="2" customFormat="1" ht="19.5">
      <c r="A418" s="34"/>
      <c r="B418" s="35"/>
      <c r="C418" s="36"/>
      <c r="D418" s="216" t="s">
        <v>135</v>
      </c>
      <c r="E418" s="36"/>
      <c r="F418" s="217" t="s">
        <v>554</v>
      </c>
      <c r="G418" s="36"/>
      <c r="H418" s="36"/>
      <c r="I418" s="115"/>
      <c r="J418" s="36"/>
      <c r="K418" s="36"/>
      <c r="L418" s="39"/>
      <c r="M418" s="218"/>
      <c r="N418" s="219"/>
      <c r="O418" s="71"/>
      <c r="P418" s="71"/>
      <c r="Q418" s="71"/>
      <c r="R418" s="71"/>
      <c r="S418" s="71"/>
      <c r="T418" s="72"/>
      <c r="U418" s="34"/>
      <c r="V418" s="34"/>
      <c r="W418" s="34"/>
      <c r="X418" s="34"/>
      <c r="Y418" s="34"/>
      <c r="Z418" s="34"/>
      <c r="AA418" s="34"/>
      <c r="AB418" s="34"/>
      <c r="AC418" s="34"/>
      <c r="AD418" s="34"/>
      <c r="AE418" s="34"/>
      <c r="AT418" s="17" t="s">
        <v>135</v>
      </c>
      <c r="AU418" s="17" t="s">
        <v>88</v>
      </c>
    </row>
    <row r="419" spans="1:65" s="2" customFormat="1" ht="39">
      <c r="A419" s="34"/>
      <c r="B419" s="35"/>
      <c r="C419" s="36"/>
      <c r="D419" s="216" t="s">
        <v>137</v>
      </c>
      <c r="E419" s="36"/>
      <c r="F419" s="220" t="s">
        <v>555</v>
      </c>
      <c r="G419" s="36"/>
      <c r="H419" s="36"/>
      <c r="I419" s="115"/>
      <c r="J419" s="36"/>
      <c r="K419" s="36"/>
      <c r="L419" s="39"/>
      <c r="M419" s="218"/>
      <c r="N419" s="219"/>
      <c r="O419" s="71"/>
      <c r="P419" s="71"/>
      <c r="Q419" s="71"/>
      <c r="R419" s="71"/>
      <c r="S419" s="71"/>
      <c r="T419" s="72"/>
      <c r="U419" s="34"/>
      <c r="V419" s="34"/>
      <c r="W419" s="34"/>
      <c r="X419" s="34"/>
      <c r="Y419" s="34"/>
      <c r="Z419" s="34"/>
      <c r="AA419" s="34"/>
      <c r="AB419" s="34"/>
      <c r="AC419" s="34"/>
      <c r="AD419" s="34"/>
      <c r="AE419" s="34"/>
      <c r="AT419" s="17" t="s">
        <v>137</v>
      </c>
      <c r="AU419" s="17" t="s">
        <v>88</v>
      </c>
    </row>
    <row r="420" spans="1:65" s="13" customFormat="1" ht="11.25">
      <c r="B420" s="221"/>
      <c r="C420" s="222"/>
      <c r="D420" s="216" t="s">
        <v>141</v>
      </c>
      <c r="E420" s="223" t="s">
        <v>1</v>
      </c>
      <c r="F420" s="224" t="s">
        <v>556</v>
      </c>
      <c r="G420" s="222"/>
      <c r="H420" s="225">
        <v>2.851</v>
      </c>
      <c r="I420" s="226"/>
      <c r="J420" s="222"/>
      <c r="K420" s="222"/>
      <c r="L420" s="227"/>
      <c r="M420" s="228"/>
      <c r="N420" s="229"/>
      <c r="O420" s="229"/>
      <c r="P420" s="229"/>
      <c r="Q420" s="229"/>
      <c r="R420" s="229"/>
      <c r="S420" s="229"/>
      <c r="T420" s="230"/>
      <c r="AT420" s="231" t="s">
        <v>141</v>
      </c>
      <c r="AU420" s="231" t="s">
        <v>88</v>
      </c>
      <c r="AV420" s="13" t="s">
        <v>88</v>
      </c>
      <c r="AW420" s="13" t="s">
        <v>34</v>
      </c>
      <c r="AX420" s="13" t="s">
        <v>86</v>
      </c>
      <c r="AY420" s="231" t="s">
        <v>126</v>
      </c>
    </row>
    <row r="421" spans="1:65" s="2" customFormat="1" ht="21.75" customHeight="1">
      <c r="A421" s="34"/>
      <c r="B421" s="35"/>
      <c r="C421" s="203" t="s">
        <v>557</v>
      </c>
      <c r="D421" s="203" t="s">
        <v>128</v>
      </c>
      <c r="E421" s="204" t="s">
        <v>558</v>
      </c>
      <c r="F421" s="205" t="s">
        <v>559</v>
      </c>
      <c r="G421" s="206" t="s">
        <v>131</v>
      </c>
      <c r="H421" s="207">
        <v>8</v>
      </c>
      <c r="I421" s="208"/>
      <c r="J421" s="209">
        <f>ROUND(I421*H421,2)</f>
        <v>0</v>
      </c>
      <c r="K421" s="205" t="s">
        <v>132</v>
      </c>
      <c r="L421" s="39"/>
      <c r="M421" s="210" t="s">
        <v>1</v>
      </c>
      <c r="N421" s="211" t="s">
        <v>43</v>
      </c>
      <c r="O421" s="71"/>
      <c r="P421" s="212">
        <f>O421*H421</f>
        <v>0</v>
      </c>
      <c r="Q421" s="212">
        <v>0.34089999999999998</v>
      </c>
      <c r="R421" s="212">
        <f>Q421*H421</f>
        <v>2.7271999999999998</v>
      </c>
      <c r="S421" s="212">
        <v>0</v>
      </c>
      <c r="T421" s="213">
        <f>S421*H421</f>
        <v>0</v>
      </c>
      <c r="U421" s="34"/>
      <c r="V421" s="34"/>
      <c r="W421" s="34"/>
      <c r="X421" s="34"/>
      <c r="Y421" s="34"/>
      <c r="Z421" s="34"/>
      <c r="AA421" s="34"/>
      <c r="AB421" s="34"/>
      <c r="AC421" s="34"/>
      <c r="AD421" s="34"/>
      <c r="AE421" s="34"/>
      <c r="AR421" s="214" t="s">
        <v>133</v>
      </c>
      <c r="AT421" s="214" t="s">
        <v>128</v>
      </c>
      <c r="AU421" s="214" t="s">
        <v>88</v>
      </c>
      <c r="AY421" s="17" t="s">
        <v>126</v>
      </c>
      <c r="BE421" s="215">
        <f>IF(N421="základní",J421,0)</f>
        <v>0</v>
      </c>
      <c r="BF421" s="215">
        <f>IF(N421="snížená",J421,0)</f>
        <v>0</v>
      </c>
      <c r="BG421" s="215">
        <f>IF(N421="zákl. přenesená",J421,0)</f>
        <v>0</v>
      </c>
      <c r="BH421" s="215">
        <f>IF(N421="sníž. přenesená",J421,0)</f>
        <v>0</v>
      </c>
      <c r="BI421" s="215">
        <f>IF(N421="nulová",J421,0)</f>
        <v>0</v>
      </c>
      <c r="BJ421" s="17" t="s">
        <v>86</v>
      </c>
      <c r="BK421" s="215">
        <f>ROUND(I421*H421,2)</f>
        <v>0</v>
      </c>
      <c r="BL421" s="17" t="s">
        <v>133</v>
      </c>
      <c r="BM421" s="214" t="s">
        <v>560</v>
      </c>
    </row>
    <row r="422" spans="1:65" s="2" customFormat="1" ht="19.5">
      <c r="A422" s="34"/>
      <c r="B422" s="35"/>
      <c r="C422" s="36"/>
      <c r="D422" s="216" t="s">
        <v>135</v>
      </c>
      <c r="E422" s="36"/>
      <c r="F422" s="217" t="s">
        <v>561</v>
      </c>
      <c r="G422" s="36"/>
      <c r="H422" s="36"/>
      <c r="I422" s="115"/>
      <c r="J422" s="36"/>
      <c r="K422" s="36"/>
      <c r="L422" s="39"/>
      <c r="M422" s="218"/>
      <c r="N422" s="219"/>
      <c r="O422" s="71"/>
      <c r="P422" s="71"/>
      <c r="Q422" s="71"/>
      <c r="R422" s="71"/>
      <c r="S422" s="71"/>
      <c r="T422" s="72"/>
      <c r="U422" s="34"/>
      <c r="V422" s="34"/>
      <c r="W422" s="34"/>
      <c r="X422" s="34"/>
      <c r="Y422" s="34"/>
      <c r="Z422" s="34"/>
      <c r="AA422" s="34"/>
      <c r="AB422" s="34"/>
      <c r="AC422" s="34"/>
      <c r="AD422" s="34"/>
      <c r="AE422" s="34"/>
      <c r="AT422" s="17" t="s">
        <v>135</v>
      </c>
      <c r="AU422" s="17" t="s">
        <v>88</v>
      </c>
    </row>
    <row r="423" spans="1:65" s="2" customFormat="1" ht="97.5">
      <c r="A423" s="34"/>
      <c r="B423" s="35"/>
      <c r="C423" s="36"/>
      <c r="D423" s="216" t="s">
        <v>137</v>
      </c>
      <c r="E423" s="36"/>
      <c r="F423" s="220" t="s">
        <v>562</v>
      </c>
      <c r="G423" s="36"/>
      <c r="H423" s="36"/>
      <c r="I423" s="115"/>
      <c r="J423" s="36"/>
      <c r="K423" s="36"/>
      <c r="L423" s="39"/>
      <c r="M423" s="218"/>
      <c r="N423" s="219"/>
      <c r="O423" s="71"/>
      <c r="P423" s="71"/>
      <c r="Q423" s="71"/>
      <c r="R423" s="71"/>
      <c r="S423" s="71"/>
      <c r="T423" s="72"/>
      <c r="U423" s="34"/>
      <c r="V423" s="34"/>
      <c r="W423" s="34"/>
      <c r="X423" s="34"/>
      <c r="Y423" s="34"/>
      <c r="Z423" s="34"/>
      <c r="AA423" s="34"/>
      <c r="AB423" s="34"/>
      <c r="AC423" s="34"/>
      <c r="AD423" s="34"/>
      <c r="AE423" s="34"/>
      <c r="AT423" s="17" t="s">
        <v>137</v>
      </c>
      <c r="AU423" s="17" t="s">
        <v>88</v>
      </c>
    </row>
    <row r="424" spans="1:65" s="2" customFormat="1" ht="19.5">
      <c r="A424" s="34"/>
      <c r="B424" s="35"/>
      <c r="C424" s="36"/>
      <c r="D424" s="216" t="s">
        <v>139</v>
      </c>
      <c r="E424" s="36"/>
      <c r="F424" s="220" t="s">
        <v>563</v>
      </c>
      <c r="G424" s="36"/>
      <c r="H424" s="36"/>
      <c r="I424" s="115"/>
      <c r="J424" s="36"/>
      <c r="K424" s="36"/>
      <c r="L424" s="39"/>
      <c r="M424" s="218"/>
      <c r="N424" s="219"/>
      <c r="O424" s="71"/>
      <c r="P424" s="71"/>
      <c r="Q424" s="71"/>
      <c r="R424" s="71"/>
      <c r="S424" s="71"/>
      <c r="T424" s="72"/>
      <c r="U424" s="34"/>
      <c r="V424" s="34"/>
      <c r="W424" s="34"/>
      <c r="X424" s="34"/>
      <c r="Y424" s="34"/>
      <c r="Z424" s="34"/>
      <c r="AA424" s="34"/>
      <c r="AB424" s="34"/>
      <c r="AC424" s="34"/>
      <c r="AD424" s="34"/>
      <c r="AE424" s="34"/>
      <c r="AT424" s="17" t="s">
        <v>139</v>
      </c>
      <c r="AU424" s="17" t="s">
        <v>88</v>
      </c>
    </row>
    <row r="425" spans="1:65" s="13" customFormat="1" ht="11.25">
      <c r="B425" s="221"/>
      <c r="C425" s="222"/>
      <c r="D425" s="216" t="s">
        <v>141</v>
      </c>
      <c r="E425" s="223" t="s">
        <v>1</v>
      </c>
      <c r="F425" s="224" t="s">
        <v>564</v>
      </c>
      <c r="G425" s="222"/>
      <c r="H425" s="225">
        <v>8</v>
      </c>
      <c r="I425" s="226"/>
      <c r="J425" s="222"/>
      <c r="K425" s="222"/>
      <c r="L425" s="227"/>
      <c r="M425" s="228"/>
      <c r="N425" s="229"/>
      <c r="O425" s="229"/>
      <c r="P425" s="229"/>
      <c r="Q425" s="229"/>
      <c r="R425" s="229"/>
      <c r="S425" s="229"/>
      <c r="T425" s="230"/>
      <c r="AT425" s="231" t="s">
        <v>141</v>
      </c>
      <c r="AU425" s="231" t="s">
        <v>88</v>
      </c>
      <c r="AV425" s="13" t="s">
        <v>88</v>
      </c>
      <c r="AW425" s="13" t="s">
        <v>34</v>
      </c>
      <c r="AX425" s="13" t="s">
        <v>86</v>
      </c>
      <c r="AY425" s="231" t="s">
        <v>126</v>
      </c>
    </row>
    <row r="426" spans="1:65" s="2" customFormat="1" ht="21.75" customHeight="1">
      <c r="A426" s="34"/>
      <c r="B426" s="35"/>
      <c r="C426" s="253" t="s">
        <v>565</v>
      </c>
      <c r="D426" s="253" t="s">
        <v>263</v>
      </c>
      <c r="E426" s="254" t="s">
        <v>566</v>
      </c>
      <c r="F426" s="255" t="s">
        <v>567</v>
      </c>
      <c r="G426" s="256" t="s">
        <v>131</v>
      </c>
      <c r="H426" s="257">
        <v>8</v>
      </c>
      <c r="I426" s="258"/>
      <c r="J426" s="259">
        <f>ROUND(I426*H426,2)</f>
        <v>0</v>
      </c>
      <c r="K426" s="255" t="s">
        <v>132</v>
      </c>
      <c r="L426" s="260"/>
      <c r="M426" s="261" t="s">
        <v>1</v>
      </c>
      <c r="N426" s="262" t="s">
        <v>43</v>
      </c>
      <c r="O426" s="71"/>
      <c r="P426" s="212">
        <f>O426*H426</f>
        <v>0</v>
      </c>
      <c r="Q426" s="212">
        <v>9.7000000000000003E-2</v>
      </c>
      <c r="R426" s="212">
        <f>Q426*H426</f>
        <v>0.77600000000000002</v>
      </c>
      <c r="S426" s="212">
        <v>0</v>
      </c>
      <c r="T426" s="213">
        <f>S426*H426</f>
        <v>0</v>
      </c>
      <c r="U426" s="34"/>
      <c r="V426" s="34"/>
      <c r="W426" s="34"/>
      <c r="X426" s="34"/>
      <c r="Y426" s="34"/>
      <c r="Z426" s="34"/>
      <c r="AA426" s="34"/>
      <c r="AB426" s="34"/>
      <c r="AC426" s="34"/>
      <c r="AD426" s="34"/>
      <c r="AE426" s="34"/>
      <c r="AR426" s="214" t="s">
        <v>184</v>
      </c>
      <c r="AT426" s="214" t="s">
        <v>263</v>
      </c>
      <c r="AU426" s="214" t="s">
        <v>88</v>
      </c>
      <c r="AY426" s="17" t="s">
        <v>126</v>
      </c>
      <c r="BE426" s="215">
        <f>IF(N426="základní",J426,0)</f>
        <v>0</v>
      </c>
      <c r="BF426" s="215">
        <f>IF(N426="snížená",J426,0)</f>
        <v>0</v>
      </c>
      <c r="BG426" s="215">
        <f>IF(N426="zákl. přenesená",J426,0)</f>
        <v>0</v>
      </c>
      <c r="BH426" s="215">
        <f>IF(N426="sníž. přenesená",J426,0)</f>
        <v>0</v>
      </c>
      <c r="BI426" s="215">
        <f>IF(N426="nulová",J426,0)</f>
        <v>0</v>
      </c>
      <c r="BJ426" s="17" t="s">
        <v>86</v>
      </c>
      <c r="BK426" s="215">
        <f>ROUND(I426*H426,2)</f>
        <v>0</v>
      </c>
      <c r="BL426" s="17" t="s">
        <v>133</v>
      </c>
      <c r="BM426" s="214" t="s">
        <v>568</v>
      </c>
    </row>
    <row r="427" spans="1:65" s="2" customFormat="1" ht="19.5">
      <c r="A427" s="34"/>
      <c r="B427" s="35"/>
      <c r="C427" s="36"/>
      <c r="D427" s="216" t="s">
        <v>135</v>
      </c>
      <c r="E427" s="36"/>
      <c r="F427" s="217" t="s">
        <v>567</v>
      </c>
      <c r="G427" s="36"/>
      <c r="H427" s="36"/>
      <c r="I427" s="115"/>
      <c r="J427" s="36"/>
      <c r="K427" s="36"/>
      <c r="L427" s="39"/>
      <c r="M427" s="218"/>
      <c r="N427" s="219"/>
      <c r="O427" s="71"/>
      <c r="P427" s="71"/>
      <c r="Q427" s="71"/>
      <c r="R427" s="71"/>
      <c r="S427" s="71"/>
      <c r="T427" s="72"/>
      <c r="U427" s="34"/>
      <c r="V427" s="34"/>
      <c r="W427" s="34"/>
      <c r="X427" s="34"/>
      <c r="Y427" s="34"/>
      <c r="Z427" s="34"/>
      <c r="AA427" s="34"/>
      <c r="AB427" s="34"/>
      <c r="AC427" s="34"/>
      <c r="AD427" s="34"/>
      <c r="AE427" s="34"/>
      <c r="AT427" s="17" t="s">
        <v>135</v>
      </c>
      <c r="AU427" s="17" t="s">
        <v>88</v>
      </c>
    </row>
    <row r="428" spans="1:65" s="13" customFormat="1" ht="11.25">
      <c r="B428" s="221"/>
      <c r="C428" s="222"/>
      <c r="D428" s="216" t="s">
        <v>141</v>
      </c>
      <c r="E428" s="223" t="s">
        <v>1</v>
      </c>
      <c r="F428" s="224" t="s">
        <v>184</v>
      </c>
      <c r="G428" s="222"/>
      <c r="H428" s="225">
        <v>8</v>
      </c>
      <c r="I428" s="226"/>
      <c r="J428" s="222"/>
      <c r="K428" s="222"/>
      <c r="L428" s="227"/>
      <c r="M428" s="228"/>
      <c r="N428" s="229"/>
      <c r="O428" s="229"/>
      <c r="P428" s="229"/>
      <c r="Q428" s="229"/>
      <c r="R428" s="229"/>
      <c r="S428" s="229"/>
      <c r="T428" s="230"/>
      <c r="AT428" s="231" t="s">
        <v>141</v>
      </c>
      <c r="AU428" s="231" t="s">
        <v>88</v>
      </c>
      <c r="AV428" s="13" t="s">
        <v>88</v>
      </c>
      <c r="AW428" s="13" t="s">
        <v>34</v>
      </c>
      <c r="AX428" s="13" t="s">
        <v>86</v>
      </c>
      <c r="AY428" s="231" t="s">
        <v>126</v>
      </c>
    </row>
    <row r="429" spans="1:65" s="2" customFormat="1" ht="21.75" customHeight="1">
      <c r="A429" s="34"/>
      <c r="B429" s="35"/>
      <c r="C429" s="253" t="s">
        <v>569</v>
      </c>
      <c r="D429" s="253" t="s">
        <v>263</v>
      </c>
      <c r="E429" s="254" t="s">
        <v>570</v>
      </c>
      <c r="F429" s="255" t="s">
        <v>571</v>
      </c>
      <c r="G429" s="256" t="s">
        <v>131</v>
      </c>
      <c r="H429" s="257">
        <v>8</v>
      </c>
      <c r="I429" s="258"/>
      <c r="J429" s="259">
        <f>ROUND(I429*H429,2)</f>
        <v>0</v>
      </c>
      <c r="K429" s="255" t="s">
        <v>132</v>
      </c>
      <c r="L429" s="260"/>
      <c r="M429" s="261" t="s">
        <v>1</v>
      </c>
      <c r="N429" s="262" t="s">
        <v>43</v>
      </c>
      <c r="O429" s="71"/>
      <c r="P429" s="212">
        <f>O429*H429</f>
        <v>0</v>
      </c>
      <c r="Q429" s="212">
        <v>2.7E-2</v>
      </c>
      <c r="R429" s="212">
        <f>Q429*H429</f>
        <v>0.216</v>
      </c>
      <c r="S429" s="212">
        <v>0</v>
      </c>
      <c r="T429" s="213">
        <f>S429*H429</f>
        <v>0</v>
      </c>
      <c r="U429" s="34"/>
      <c r="V429" s="34"/>
      <c r="W429" s="34"/>
      <c r="X429" s="34"/>
      <c r="Y429" s="34"/>
      <c r="Z429" s="34"/>
      <c r="AA429" s="34"/>
      <c r="AB429" s="34"/>
      <c r="AC429" s="34"/>
      <c r="AD429" s="34"/>
      <c r="AE429" s="34"/>
      <c r="AR429" s="214" t="s">
        <v>184</v>
      </c>
      <c r="AT429" s="214" t="s">
        <v>263</v>
      </c>
      <c r="AU429" s="214" t="s">
        <v>88</v>
      </c>
      <c r="AY429" s="17" t="s">
        <v>126</v>
      </c>
      <c r="BE429" s="215">
        <f>IF(N429="základní",J429,0)</f>
        <v>0</v>
      </c>
      <c r="BF429" s="215">
        <f>IF(N429="snížená",J429,0)</f>
        <v>0</v>
      </c>
      <c r="BG429" s="215">
        <f>IF(N429="zákl. přenesená",J429,0)</f>
        <v>0</v>
      </c>
      <c r="BH429" s="215">
        <f>IF(N429="sníž. přenesená",J429,0)</f>
        <v>0</v>
      </c>
      <c r="BI429" s="215">
        <f>IF(N429="nulová",J429,0)</f>
        <v>0</v>
      </c>
      <c r="BJ429" s="17" t="s">
        <v>86</v>
      </c>
      <c r="BK429" s="215">
        <f>ROUND(I429*H429,2)</f>
        <v>0</v>
      </c>
      <c r="BL429" s="17" t="s">
        <v>133</v>
      </c>
      <c r="BM429" s="214" t="s">
        <v>572</v>
      </c>
    </row>
    <row r="430" spans="1:65" s="2" customFormat="1" ht="11.25">
      <c r="A430" s="34"/>
      <c r="B430" s="35"/>
      <c r="C430" s="36"/>
      <c r="D430" s="216" t="s">
        <v>135</v>
      </c>
      <c r="E430" s="36"/>
      <c r="F430" s="217" t="s">
        <v>571</v>
      </c>
      <c r="G430" s="36"/>
      <c r="H430" s="36"/>
      <c r="I430" s="115"/>
      <c r="J430" s="36"/>
      <c r="K430" s="36"/>
      <c r="L430" s="39"/>
      <c r="M430" s="218"/>
      <c r="N430" s="219"/>
      <c r="O430" s="71"/>
      <c r="P430" s="71"/>
      <c r="Q430" s="71"/>
      <c r="R430" s="71"/>
      <c r="S430" s="71"/>
      <c r="T430" s="72"/>
      <c r="U430" s="34"/>
      <c r="V430" s="34"/>
      <c r="W430" s="34"/>
      <c r="X430" s="34"/>
      <c r="Y430" s="34"/>
      <c r="Z430" s="34"/>
      <c r="AA430" s="34"/>
      <c r="AB430" s="34"/>
      <c r="AC430" s="34"/>
      <c r="AD430" s="34"/>
      <c r="AE430" s="34"/>
      <c r="AT430" s="17" t="s">
        <v>135</v>
      </c>
      <c r="AU430" s="17" t="s">
        <v>88</v>
      </c>
    </row>
    <row r="431" spans="1:65" s="13" customFormat="1" ht="11.25">
      <c r="B431" s="221"/>
      <c r="C431" s="222"/>
      <c r="D431" s="216" t="s">
        <v>141</v>
      </c>
      <c r="E431" s="223" t="s">
        <v>1</v>
      </c>
      <c r="F431" s="224" t="s">
        <v>184</v>
      </c>
      <c r="G431" s="222"/>
      <c r="H431" s="225">
        <v>8</v>
      </c>
      <c r="I431" s="226"/>
      <c r="J431" s="222"/>
      <c r="K431" s="222"/>
      <c r="L431" s="227"/>
      <c r="M431" s="228"/>
      <c r="N431" s="229"/>
      <c r="O431" s="229"/>
      <c r="P431" s="229"/>
      <c r="Q431" s="229"/>
      <c r="R431" s="229"/>
      <c r="S431" s="229"/>
      <c r="T431" s="230"/>
      <c r="AT431" s="231" t="s">
        <v>141</v>
      </c>
      <c r="AU431" s="231" t="s">
        <v>88</v>
      </c>
      <c r="AV431" s="13" t="s">
        <v>88</v>
      </c>
      <c r="AW431" s="13" t="s">
        <v>34</v>
      </c>
      <c r="AX431" s="13" t="s">
        <v>86</v>
      </c>
      <c r="AY431" s="231" t="s">
        <v>126</v>
      </c>
    </row>
    <row r="432" spans="1:65" s="2" customFormat="1" ht="16.5" customHeight="1">
      <c r="A432" s="34"/>
      <c r="B432" s="35"/>
      <c r="C432" s="253" t="s">
        <v>573</v>
      </c>
      <c r="D432" s="253" t="s">
        <v>263</v>
      </c>
      <c r="E432" s="254" t="s">
        <v>574</v>
      </c>
      <c r="F432" s="255" t="s">
        <v>575</v>
      </c>
      <c r="G432" s="256" t="s">
        <v>131</v>
      </c>
      <c r="H432" s="257">
        <v>8</v>
      </c>
      <c r="I432" s="258"/>
      <c r="J432" s="259">
        <f>ROUND(I432*H432,2)</f>
        <v>0</v>
      </c>
      <c r="K432" s="255" t="s">
        <v>132</v>
      </c>
      <c r="L432" s="260"/>
      <c r="M432" s="261" t="s">
        <v>1</v>
      </c>
      <c r="N432" s="262" t="s">
        <v>43</v>
      </c>
      <c r="O432" s="71"/>
      <c r="P432" s="212">
        <f>O432*H432</f>
        <v>0</v>
      </c>
      <c r="Q432" s="212">
        <v>5.8000000000000003E-2</v>
      </c>
      <c r="R432" s="212">
        <f>Q432*H432</f>
        <v>0.46400000000000002</v>
      </c>
      <c r="S432" s="212">
        <v>0</v>
      </c>
      <c r="T432" s="213">
        <f>S432*H432</f>
        <v>0</v>
      </c>
      <c r="U432" s="34"/>
      <c r="V432" s="34"/>
      <c r="W432" s="34"/>
      <c r="X432" s="34"/>
      <c r="Y432" s="34"/>
      <c r="Z432" s="34"/>
      <c r="AA432" s="34"/>
      <c r="AB432" s="34"/>
      <c r="AC432" s="34"/>
      <c r="AD432" s="34"/>
      <c r="AE432" s="34"/>
      <c r="AR432" s="214" t="s">
        <v>184</v>
      </c>
      <c r="AT432" s="214" t="s">
        <v>263</v>
      </c>
      <c r="AU432" s="214" t="s">
        <v>88</v>
      </c>
      <c r="AY432" s="17" t="s">
        <v>126</v>
      </c>
      <c r="BE432" s="215">
        <f>IF(N432="základní",J432,0)</f>
        <v>0</v>
      </c>
      <c r="BF432" s="215">
        <f>IF(N432="snížená",J432,0)</f>
        <v>0</v>
      </c>
      <c r="BG432" s="215">
        <f>IF(N432="zákl. přenesená",J432,0)</f>
        <v>0</v>
      </c>
      <c r="BH432" s="215">
        <f>IF(N432="sníž. přenesená",J432,0)</f>
        <v>0</v>
      </c>
      <c r="BI432" s="215">
        <f>IF(N432="nulová",J432,0)</f>
        <v>0</v>
      </c>
      <c r="BJ432" s="17" t="s">
        <v>86</v>
      </c>
      <c r="BK432" s="215">
        <f>ROUND(I432*H432,2)</f>
        <v>0</v>
      </c>
      <c r="BL432" s="17" t="s">
        <v>133</v>
      </c>
      <c r="BM432" s="214" t="s">
        <v>576</v>
      </c>
    </row>
    <row r="433" spans="1:65" s="2" customFormat="1" ht="11.25">
      <c r="A433" s="34"/>
      <c r="B433" s="35"/>
      <c r="C433" s="36"/>
      <c r="D433" s="216" t="s">
        <v>135</v>
      </c>
      <c r="E433" s="36"/>
      <c r="F433" s="217" t="s">
        <v>575</v>
      </c>
      <c r="G433" s="36"/>
      <c r="H433" s="36"/>
      <c r="I433" s="115"/>
      <c r="J433" s="36"/>
      <c r="K433" s="36"/>
      <c r="L433" s="39"/>
      <c r="M433" s="218"/>
      <c r="N433" s="219"/>
      <c r="O433" s="71"/>
      <c r="P433" s="71"/>
      <c r="Q433" s="71"/>
      <c r="R433" s="71"/>
      <c r="S433" s="71"/>
      <c r="T433" s="72"/>
      <c r="U433" s="34"/>
      <c r="V433" s="34"/>
      <c r="W433" s="34"/>
      <c r="X433" s="34"/>
      <c r="Y433" s="34"/>
      <c r="Z433" s="34"/>
      <c r="AA433" s="34"/>
      <c r="AB433" s="34"/>
      <c r="AC433" s="34"/>
      <c r="AD433" s="34"/>
      <c r="AE433" s="34"/>
      <c r="AT433" s="17" t="s">
        <v>135</v>
      </c>
      <c r="AU433" s="17" t="s">
        <v>88</v>
      </c>
    </row>
    <row r="434" spans="1:65" s="13" customFormat="1" ht="11.25">
      <c r="B434" s="221"/>
      <c r="C434" s="222"/>
      <c r="D434" s="216" t="s">
        <v>141</v>
      </c>
      <c r="E434" s="223" t="s">
        <v>1</v>
      </c>
      <c r="F434" s="224" t="s">
        <v>184</v>
      </c>
      <c r="G434" s="222"/>
      <c r="H434" s="225">
        <v>8</v>
      </c>
      <c r="I434" s="226"/>
      <c r="J434" s="222"/>
      <c r="K434" s="222"/>
      <c r="L434" s="227"/>
      <c r="M434" s="228"/>
      <c r="N434" s="229"/>
      <c r="O434" s="229"/>
      <c r="P434" s="229"/>
      <c r="Q434" s="229"/>
      <c r="R434" s="229"/>
      <c r="S434" s="229"/>
      <c r="T434" s="230"/>
      <c r="AT434" s="231" t="s">
        <v>141</v>
      </c>
      <c r="AU434" s="231" t="s">
        <v>88</v>
      </c>
      <c r="AV434" s="13" t="s">
        <v>88</v>
      </c>
      <c r="AW434" s="13" t="s">
        <v>34</v>
      </c>
      <c r="AX434" s="13" t="s">
        <v>86</v>
      </c>
      <c r="AY434" s="231" t="s">
        <v>126</v>
      </c>
    </row>
    <row r="435" spans="1:65" s="2" customFormat="1" ht="21.75" customHeight="1">
      <c r="A435" s="34"/>
      <c r="B435" s="35"/>
      <c r="C435" s="253" t="s">
        <v>577</v>
      </c>
      <c r="D435" s="253" t="s">
        <v>263</v>
      </c>
      <c r="E435" s="254" t="s">
        <v>578</v>
      </c>
      <c r="F435" s="255" t="s">
        <v>579</v>
      </c>
      <c r="G435" s="256" t="s">
        <v>131</v>
      </c>
      <c r="H435" s="257">
        <v>8</v>
      </c>
      <c r="I435" s="258"/>
      <c r="J435" s="259">
        <f>ROUND(I435*H435,2)</f>
        <v>0</v>
      </c>
      <c r="K435" s="255" t="s">
        <v>132</v>
      </c>
      <c r="L435" s="260"/>
      <c r="M435" s="261" t="s">
        <v>1</v>
      </c>
      <c r="N435" s="262" t="s">
        <v>43</v>
      </c>
      <c r="O435" s="71"/>
      <c r="P435" s="212">
        <f>O435*H435</f>
        <v>0</v>
      </c>
      <c r="Q435" s="212">
        <v>4.0000000000000001E-3</v>
      </c>
      <c r="R435" s="212">
        <f>Q435*H435</f>
        <v>3.2000000000000001E-2</v>
      </c>
      <c r="S435" s="212">
        <v>0</v>
      </c>
      <c r="T435" s="213">
        <f>S435*H435</f>
        <v>0</v>
      </c>
      <c r="U435" s="34"/>
      <c r="V435" s="34"/>
      <c r="W435" s="34"/>
      <c r="X435" s="34"/>
      <c r="Y435" s="34"/>
      <c r="Z435" s="34"/>
      <c r="AA435" s="34"/>
      <c r="AB435" s="34"/>
      <c r="AC435" s="34"/>
      <c r="AD435" s="34"/>
      <c r="AE435" s="34"/>
      <c r="AR435" s="214" t="s">
        <v>184</v>
      </c>
      <c r="AT435" s="214" t="s">
        <v>263</v>
      </c>
      <c r="AU435" s="214" t="s">
        <v>88</v>
      </c>
      <c r="AY435" s="17" t="s">
        <v>126</v>
      </c>
      <c r="BE435" s="215">
        <f>IF(N435="základní",J435,0)</f>
        <v>0</v>
      </c>
      <c r="BF435" s="215">
        <f>IF(N435="snížená",J435,0)</f>
        <v>0</v>
      </c>
      <c r="BG435" s="215">
        <f>IF(N435="zákl. přenesená",J435,0)</f>
        <v>0</v>
      </c>
      <c r="BH435" s="215">
        <f>IF(N435="sníž. přenesená",J435,0)</f>
        <v>0</v>
      </c>
      <c r="BI435" s="215">
        <f>IF(N435="nulová",J435,0)</f>
        <v>0</v>
      </c>
      <c r="BJ435" s="17" t="s">
        <v>86</v>
      </c>
      <c r="BK435" s="215">
        <f>ROUND(I435*H435,2)</f>
        <v>0</v>
      </c>
      <c r="BL435" s="17" t="s">
        <v>133</v>
      </c>
      <c r="BM435" s="214" t="s">
        <v>580</v>
      </c>
    </row>
    <row r="436" spans="1:65" s="2" customFormat="1" ht="11.25">
      <c r="A436" s="34"/>
      <c r="B436" s="35"/>
      <c r="C436" s="36"/>
      <c r="D436" s="216" t="s">
        <v>135</v>
      </c>
      <c r="E436" s="36"/>
      <c r="F436" s="217" t="s">
        <v>579</v>
      </c>
      <c r="G436" s="36"/>
      <c r="H436" s="36"/>
      <c r="I436" s="115"/>
      <c r="J436" s="36"/>
      <c r="K436" s="36"/>
      <c r="L436" s="39"/>
      <c r="M436" s="218"/>
      <c r="N436" s="219"/>
      <c r="O436" s="71"/>
      <c r="P436" s="71"/>
      <c r="Q436" s="71"/>
      <c r="R436" s="71"/>
      <c r="S436" s="71"/>
      <c r="T436" s="72"/>
      <c r="U436" s="34"/>
      <c r="V436" s="34"/>
      <c r="W436" s="34"/>
      <c r="X436" s="34"/>
      <c r="Y436" s="34"/>
      <c r="Z436" s="34"/>
      <c r="AA436" s="34"/>
      <c r="AB436" s="34"/>
      <c r="AC436" s="34"/>
      <c r="AD436" s="34"/>
      <c r="AE436" s="34"/>
      <c r="AT436" s="17" t="s">
        <v>135</v>
      </c>
      <c r="AU436" s="17" t="s">
        <v>88</v>
      </c>
    </row>
    <row r="437" spans="1:65" s="13" customFormat="1" ht="11.25">
      <c r="B437" s="221"/>
      <c r="C437" s="222"/>
      <c r="D437" s="216" t="s">
        <v>141</v>
      </c>
      <c r="E437" s="223" t="s">
        <v>1</v>
      </c>
      <c r="F437" s="224" t="s">
        <v>564</v>
      </c>
      <c r="G437" s="222"/>
      <c r="H437" s="225">
        <v>8</v>
      </c>
      <c r="I437" s="226"/>
      <c r="J437" s="222"/>
      <c r="K437" s="222"/>
      <c r="L437" s="227"/>
      <c r="M437" s="228"/>
      <c r="N437" s="229"/>
      <c r="O437" s="229"/>
      <c r="P437" s="229"/>
      <c r="Q437" s="229"/>
      <c r="R437" s="229"/>
      <c r="S437" s="229"/>
      <c r="T437" s="230"/>
      <c r="AT437" s="231" t="s">
        <v>141</v>
      </c>
      <c r="AU437" s="231" t="s">
        <v>88</v>
      </c>
      <c r="AV437" s="13" t="s">
        <v>88</v>
      </c>
      <c r="AW437" s="13" t="s">
        <v>34</v>
      </c>
      <c r="AX437" s="13" t="s">
        <v>86</v>
      </c>
      <c r="AY437" s="231" t="s">
        <v>126</v>
      </c>
    </row>
    <row r="438" spans="1:65" s="2" customFormat="1" ht="21.75" customHeight="1">
      <c r="A438" s="34"/>
      <c r="B438" s="35"/>
      <c r="C438" s="253" t="s">
        <v>581</v>
      </c>
      <c r="D438" s="253" t="s">
        <v>263</v>
      </c>
      <c r="E438" s="254" t="s">
        <v>582</v>
      </c>
      <c r="F438" s="255" t="s">
        <v>583</v>
      </c>
      <c r="G438" s="256" t="s">
        <v>131</v>
      </c>
      <c r="H438" s="257">
        <v>8</v>
      </c>
      <c r="I438" s="258"/>
      <c r="J438" s="259">
        <f>ROUND(I438*H438,2)</f>
        <v>0</v>
      </c>
      <c r="K438" s="255" t="s">
        <v>132</v>
      </c>
      <c r="L438" s="260"/>
      <c r="M438" s="261" t="s">
        <v>1</v>
      </c>
      <c r="N438" s="262" t="s">
        <v>43</v>
      </c>
      <c r="O438" s="71"/>
      <c r="P438" s="212">
        <f>O438*H438</f>
        <v>0</v>
      </c>
      <c r="Q438" s="212">
        <v>5.7000000000000002E-2</v>
      </c>
      <c r="R438" s="212">
        <f>Q438*H438</f>
        <v>0.45600000000000002</v>
      </c>
      <c r="S438" s="212">
        <v>0</v>
      </c>
      <c r="T438" s="213">
        <f>S438*H438</f>
        <v>0</v>
      </c>
      <c r="U438" s="34"/>
      <c r="V438" s="34"/>
      <c r="W438" s="34"/>
      <c r="X438" s="34"/>
      <c r="Y438" s="34"/>
      <c r="Z438" s="34"/>
      <c r="AA438" s="34"/>
      <c r="AB438" s="34"/>
      <c r="AC438" s="34"/>
      <c r="AD438" s="34"/>
      <c r="AE438" s="34"/>
      <c r="AR438" s="214" t="s">
        <v>184</v>
      </c>
      <c r="AT438" s="214" t="s">
        <v>263</v>
      </c>
      <c r="AU438" s="214" t="s">
        <v>88</v>
      </c>
      <c r="AY438" s="17" t="s">
        <v>126</v>
      </c>
      <c r="BE438" s="215">
        <f>IF(N438="základní",J438,0)</f>
        <v>0</v>
      </c>
      <c r="BF438" s="215">
        <f>IF(N438="snížená",J438,0)</f>
        <v>0</v>
      </c>
      <c r="BG438" s="215">
        <f>IF(N438="zákl. přenesená",J438,0)</f>
        <v>0</v>
      </c>
      <c r="BH438" s="215">
        <f>IF(N438="sníž. přenesená",J438,0)</f>
        <v>0</v>
      </c>
      <c r="BI438" s="215">
        <f>IF(N438="nulová",J438,0)</f>
        <v>0</v>
      </c>
      <c r="BJ438" s="17" t="s">
        <v>86</v>
      </c>
      <c r="BK438" s="215">
        <f>ROUND(I438*H438,2)</f>
        <v>0</v>
      </c>
      <c r="BL438" s="17" t="s">
        <v>133</v>
      </c>
      <c r="BM438" s="214" t="s">
        <v>584</v>
      </c>
    </row>
    <row r="439" spans="1:65" s="2" customFormat="1" ht="11.25">
      <c r="A439" s="34"/>
      <c r="B439" s="35"/>
      <c r="C439" s="36"/>
      <c r="D439" s="216" t="s">
        <v>135</v>
      </c>
      <c r="E439" s="36"/>
      <c r="F439" s="217" t="s">
        <v>583</v>
      </c>
      <c r="G439" s="36"/>
      <c r="H439" s="36"/>
      <c r="I439" s="115"/>
      <c r="J439" s="36"/>
      <c r="K439" s="36"/>
      <c r="L439" s="39"/>
      <c r="M439" s="218"/>
      <c r="N439" s="219"/>
      <c r="O439" s="71"/>
      <c r="P439" s="71"/>
      <c r="Q439" s="71"/>
      <c r="R439" s="71"/>
      <c r="S439" s="71"/>
      <c r="T439" s="72"/>
      <c r="U439" s="34"/>
      <c r="V439" s="34"/>
      <c r="W439" s="34"/>
      <c r="X439" s="34"/>
      <c r="Y439" s="34"/>
      <c r="Z439" s="34"/>
      <c r="AA439" s="34"/>
      <c r="AB439" s="34"/>
      <c r="AC439" s="34"/>
      <c r="AD439" s="34"/>
      <c r="AE439" s="34"/>
      <c r="AT439" s="17" t="s">
        <v>135</v>
      </c>
      <c r="AU439" s="17" t="s">
        <v>88</v>
      </c>
    </row>
    <row r="440" spans="1:65" s="13" customFormat="1" ht="11.25">
      <c r="B440" s="221"/>
      <c r="C440" s="222"/>
      <c r="D440" s="216" t="s">
        <v>141</v>
      </c>
      <c r="E440" s="223" t="s">
        <v>1</v>
      </c>
      <c r="F440" s="224" t="s">
        <v>184</v>
      </c>
      <c r="G440" s="222"/>
      <c r="H440" s="225">
        <v>8</v>
      </c>
      <c r="I440" s="226"/>
      <c r="J440" s="222"/>
      <c r="K440" s="222"/>
      <c r="L440" s="227"/>
      <c r="M440" s="228"/>
      <c r="N440" s="229"/>
      <c r="O440" s="229"/>
      <c r="P440" s="229"/>
      <c r="Q440" s="229"/>
      <c r="R440" s="229"/>
      <c r="S440" s="229"/>
      <c r="T440" s="230"/>
      <c r="AT440" s="231" t="s">
        <v>141</v>
      </c>
      <c r="AU440" s="231" t="s">
        <v>88</v>
      </c>
      <c r="AV440" s="13" t="s">
        <v>88</v>
      </c>
      <c r="AW440" s="13" t="s">
        <v>34</v>
      </c>
      <c r="AX440" s="13" t="s">
        <v>86</v>
      </c>
      <c r="AY440" s="231" t="s">
        <v>126</v>
      </c>
    </row>
    <row r="441" spans="1:65" s="2" customFormat="1" ht="21.75" customHeight="1">
      <c r="A441" s="34"/>
      <c r="B441" s="35"/>
      <c r="C441" s="203" t="s">
        <v>585</v>
      </c>
      <c r="D441" s="203" t="s">
        <v>128</v>
      </c>
      <c r="E441" s="204" t="s">
        <v>586</v>
      </c>
      <c r="F441" s="205" t="s">
        <v>587</v>
      </c>
      <c r="G441" s="206" t="s">
        <v>131</v>
      </c>
      <c r="H441" s="207">
        <v>12</v>
      </c>
      <c r="I441" s="208"/>
      <c r="J441" s="209">
        <f>ROUND(I441*H441,2)</f>
        <v>0</v>
      </c>
      <c r="K441" s="205" t="s">
        <v>132</v>
      </c>
      <c r="L441" s="39"/>
      <c r="M441" s="210" t="s">
        <v>1</v>
      </c>
      <c r="N441" s="211" t="s">
        <v>43</v>
      </c>
      <c r="O441" s="71"/>
      <c r="P441" s="212">
        <f>O441*H441</f>
        <v>0</v>
      </c>
      <c r="Q441" s="212">
        <v>0</v>
      </c>
      <c r="R441" s="212">
        <f>Q441*H441</f>
        <v>0</v>
      </c>
      <c r="S441" s="212">
        <v>0.1</v>
      </c>
      <c r="T441" s="213">
        <f>S441*H441</f>
        <v>1.2000000000000002</v>
      </c>
      <c r="U441" s="34"/>
      <c r="V441" s="34"/>
      <c r="W441" s="34"/>
      <c r="X441" s="34"/>
      <c r="Y441" s="34"/>
      <c r="Z441" s="34"/>
      <c r="AA441" s="34"/>
      <c r="AB441" s="34"/>
      <c r="AC441" s="34"/>
      <c r="AD441" s="34"/>
      <c r="AE441" s="34"/>
      <c r="AR441" s="214" t="s">
        <v>133</v>
      </c>
      <c r="AT441" s="214" t="s">
        <v>128</v>
      </c>
      <c r="AU441" s="214" t="s">
        <v>88</v>
      </c>
      <c r="AY441" s="17" t="s">
        <v>126</v>
      </c>
      <c r="BE441" s="215">
        <f>IF(N441="základní",J441,0)</f>
        <v>0</v>
      </c>
      <c r="BF441" s="215">
        <f>IF(N441="snížená",J441,0)</f>
        <v>0</v>
      </c>
      <c r="BG441" s="215">
        <f>IF(N441="zákl. přenesená",J441,0)</f>
        <v>0</v>
      </c>
      <c r="BH441" s="215">
        <f>IF(N441="sníž. přenesená",J441,0)</f>
        <v>0</v>
      </c>
      <c r="BI441" s="215">
        <f>IF(N441="nulová",J441,0)</f>
        <v>0</v>
      </c>
      <c r="BJ441" s="17" t="s">
        <v>86</v>
      </c>
      <c r="BK441" s="215">
        <f>ROUND(I441*H441,2)</f>
        <v>0</v>
      </c>
      <c r="BL441" s="17" t="s">
        <v>133</v>
      </c>
      <c r="BM441" s="214" t="s">
        <v>588</v>
      </c>
    </row>
    <row r="442" spans="1:65" s="2" customFormat="1" ht="19.5">
      <c r="A442" s="34"/>
      <c r="B442" s="35"/>
      <c r="C442" s="36"/>
      <c r="D442" s="216" t="s">
        <v>135</v>
      </c>
      <c r="E442" s="36"/>
      <c r="F442" s="217" t="s">
        <v>589</v>
      </c>
      <c r="G442" s="36"/>
      <c r="H442" s="36"/>
      <c r="I442" s="115"/>
      <c r="J442" s="36"/>
      <c r="K442" s="36"/>
      <c r="L442" s="39"/>
      <c r="M442" s="218"/>
      <c r="N442" s="219"/>
      <c r="O442" s="71"/>
      <c r="P442" s="71"/>
      <c r="Q442" s="71"/>
      <c r="R442" s="71"/>
      <c r="S442" s="71"/>
      <c r="T442" s="72"/>
      <c r="U442" s="34"/>
      <c r="V442" s="34"/>
      <c r="W442" s="34"/>
      <c r="X442" s="34"/>
      <c r="Y442" s="34"/>
      <c r="Z442" s="34"/>
      <c r="AA442" s="34"/>
      <c r="AB442" s="34"/>
      <c r="AC442" s="34"/>
      <c r="AD442" s="34"/>
      <c r="AE442" s="34"/>
      <c r="AT442" s="17" t="s">
        <v>135</v>
      </c>
      <c r="AU442" s="17" t="s">
        <v>88</v>
      </c>
    </row>
    <row r="443" spans="1:65" s="13" customFormat="1" ht="11.25">
      <c r="B443" s="221"/>
      <c r="C443" s="222"/>
      <c r="D443" s="216" t="s">
        <v>141</v>
      </c>
      <c r="E443" s="223" t="s">
        <v>1</v>
      </c>
      <c r="F443" s="224" t="s">
        <v>204</v>
      </c>
      <c r="G443" s="222"/>
      <c r="H443" s="225">
        <v>12</v>
      </c>
      <c r="I443" s="226"/>
      <c r="J443" s="222"/>
      <c r="K443" s="222"/>
      <c r="L443" s="227"/>
      <c r="M443" s="228"/>
      <c r="N443" s="229"/>
      <c r="O443" s="229"/>
      <c r="P443" s="229"/>
      <c r="Q443" s="229"/>
      <c r="R443" s="229"/>
      <c r="S443" s="229"/>
      <c r="T443" s="230"/>
      <c r="AT443" s="231" t="s">
        <v>141</v>
      </c>
      <c r="AU443" s="231" t="s">
        <v>88</v>
      </c>
      <c r="AV443" s="13" t="s">
        <v>88</v>
      </c>
      <c r="AW443" s="13" t="s">
        <v>34</v>
      </c>
      <c r="AX443" s="13" t="s">
        <v>86</v>
      </c>
      <c r="AY443" s="231" t="s">
        <v>126</v>
      </c>
    </row>
    <row r="444" spans="1:65" s="2" customFormat="1" ht="21.75" customHeight="1">
      <c r="A444" s="34"/>
      <c r="B444" s="35"/>
      <c r="C444" s="203" t="s">
        <v>590</v>
      </c>
      <c r="D444" s="203" t="s">
        <v>128</v>
      </c>
      <c r="E444" s="204" t="s">
        <v>591</v>
      </c>
      <c r="F444" s="205" t="s">
        <v>592</v>
      </c>
      <c r="G444" s="206" t="s">
        <v>131</v>
      </c>
      <c r="H444" s="207">
        <v>1</v>
      </c>
      <c r="I444" s="208"/>
      <c r="J444" s="209">
        <f>ROUND(I444*H444,2)</f>
        <v>0</v>
      </c>
      <c r="K444" s="205" t="s">
        <v>132</v>
      </c>
      <c r="L444" s="39"/>
      <c r="M444" s="210" t="s">
        <v>1</v>
      </c>
      <c r="N444" s="211" t="s">
        <v>43</v>
      </c>
      <c r="O444" s="71"/>
      <c r="P444" s="212">
        <f>O444*H444</f>
        <v>0</v>
      </c>
      <c r="Q444" s="212">
        <v>0.21734000000000001</v>
      </c>
      <c r="R444" s="212">
        <f>Q444*H444</f>
        <v>0.21734000000000001</v>
      </c>
      <c r="S444" s="212">
        <v>0</v>
      </c>
      <c r="T444" s="213">
        <f>S444*H444</f>
        <v>0</v>
      </c>
      <c r="U444" s="34"/>
      <c r="V444" s="34"/>
      <c r="W444" s="34"/>
      <c r="X444" s="34"/>
      <c r="Y444" s="34"/>
      <c r="Z444" s="34"/>
      <c r="AA444" s="34"/>
      <c r="AB444" s="34"/>
      <c r="AC444" s="34"/>
      <c r="AD444" s="34"/>
      <c r="AE444" s="34"/>
      <c r="AR444" s="214" t="s">
        <v>133</v>
      </c>
      <c r="AT444" s="214" t="s">
        <v>128</v>
      </c>
      <c r="AU444" s="214" t="s">
        <v>88</v>
      </c>
      <c r="AY444" s="17" t="s">
        <v>126</v>
      </c>
      <c r="BE444" s="215">
        <f>IF(N444="základní",J444,0)</f>
        <v>0</v>
      </c>
      <c r="BF444" s="215">
        <f>IF(N444="snížená",J444,0)</f>
        <v>0</v>
      </c>
      <c r="BG444" s="215">
        <f>IF(N444="zákl. přenesená",J444,0)</f>
        <v>0</v>
      </c>
      <c r="BH444" s="215">
        <f>IF(N444="sníž. přenesená",J444,0)</f>
        <v>0</v>
      </c>
      <c r="BI444" s="215">
        <f>IF(N444="nulová",J444,0)</f>
        <v>0</v>
      </c>
      <c r="BJ444" s="17" t="s">
        <v>86</v>
      </c>
      <c r="BK444" s="215">
        <f>ROUND(I444*H444,2)</f>
        <v>0</v>
      </c>
      <c r="BL444" s="17" t="s">
        <v>133</v>
      </c>
      <c r="BM444" s="214" t="s">
        <v>593</v>
      </c>
    </row>
    <row r="445" spans="1:65" s="2" customFormat="1" ht="19.5">
      <c r="A445" s="34"/>
      <c r="B445" s="35"/>
      <c r="C445" s="36"/>
      <c r="D445" s="216" t="s">
        <v>135</v>
      </c>
      <c r="E445" s="36"/>
      <c r="F445" s="217" t="s">
        <v>594</v>
      </c>
      <c r="G445" s="36"/>
      <c r="H445" s="36"/>
      <c r="I445" s="115"/>
      <c r="J445" s="36"/>
      <c r="K445" s="36"/>
      <c r="L445" s="39"/>
      <c r="M445" s="218"/>
      <c r="N445" s="219"/>
      <c r="O445" s="71"/>
      <c r="P445" s="71"/>
      <c r="Q445" s="71"/>
      <c r="R445" s="71"/>
      <c r="S445" s="71"/>
      <c r="T445" s="72"/>
      <c r="U445" s="34"/>
      <c r="V445" s="34"/>
      <c r="W445" s="34"/>
      <c r="X445" s="34"/>
      <c r="Y445" s="34"/>
      <c r="Z445" s="34"/>
      <c r="AA445" s="34"/>
      <c r="AB445" s="34"/>
      <c r="AC445" s="34"/>
      <c r="AD445" s="34"/>
      <c r="AE445" s="34"/>
      <c r="AT445" s="17" t="s">
        <v>135</v>
      </c>
      <c r="AU445" s="17" t="s">
        <v>88</v>
      </c>
    </row>
    <row r="446" spans="1:65" s="2" customFormat="1" ht="29.25">
      <c r="A446" s="34"/>
      <c r="B446" s="35"/>
      <c r="C446" s="36"/>
      <c r="D446" s="216" t="s">
        <v>137</v>
      </c>
      <c r="E446" s="36"/>
      <c r="F446" s="220" t="s">
        <v>595</v>
      </c>
      <c r="G446" s="36"/>
      <c r="H446" s="36"/>
      <c r="I446" s="115"/>
      <c r="J446" s="36"/>
      <c r="K446" s="36"/>
      <c r="L446" s="39"/>
      <c r="M446" s="218"/>
      <c r="N446" s="219"/>
      <c r="O446" s="71"/>
      <c r="P446" s="71"/>
      <c r="Q446" s="71"/>
      <c r="R446" s="71"/>
      <c r="S446" s="71"/>
      <c r="T446" s="72"/>
      <c r="U446" s="34"/>
      <c r="V446" s="34"/>
      <c r="W446" s="34"/>
      <c r="X446" s="34"/>
      <c r="Y446" s="34"/>
      <c r="Z446" s="34"/>
      <c r="AA446" s="34"/>
      <c r="AB446" s="34"/>
      <c r="AC446" s="34"/>
      <c r="AD446" s="34"/>
      <c r="AE446" s="34"/>
      <c r="AT446" s="17" t="s">
        <v>137</v>
      </c>
      <c r="AU446" s="17" t="s">
        <v>88</v>
      </c>
    </row>
    <row r="447" spans="1:65" s="13" customFormat="1" ht="11.25">
      <c r="B447" s="221"/>
      <c r="C447" s="222"/>
      <c r="D447" s="216" t="s">
        <v>141</v>
      </c>
      <c r="E447" s="223" t="s">
        <v>1</v>
      </c>
      <c r="F447" s="224" t="s">
        <v>86</v>
      </c>
      <c r="G447" s="222"/>
      <c r="H447" s="225">
        <v>1</v>
      </c>
      <c r="I447" s="226"/>
      <c r="J447" s="222"/>
      <c r="K447" s="222"/>
      <c r="L447" s="227"/>
      <c r="M447" s="228"/>
      <c r="N447" s="229"/>
      <c r="O447" s="229"/>
      <c r="P447" s="229"/>
      <c r="Q447" s="229"/>
      <c r="R447" s="229"/>
      <c r="S447" s="229"/>
      <c r="T447" s="230"/>
      <c r="AT447" s="231" t="s">
        <v>141</v>
      </c>
      <c r="AU447" s="231" t="s">
        <v>88</v>
      </c>
      <c r="AV447" s="13" t="s">
        <v>88</v>
      </c>
      <c r="AW447" s="13" t="s">
        <v>34</v>
      </c>
      <c r="AX447" s="13" t="s">
        <v>86</v>
      </c>
      <c r="AY447" s="231" t="s">
        <v>126</v>
      </c>
    </row>
    <row r="448" spans="1:65" s="2" customFormat="1" ht="16.5" customHeight="1">
      <c r="A448" s="34"/>
      <c r="B448" s="35"/>
      <c r="C448" s="253" t="s">
        <v>596</v>
      </c>
      <c r="D448" s="253" t="s">
        <v>263</v>
      </c>
      <c r="E448" s="254" t="s">
        <v>597</v>
      </c>
      <c r="F448" s="255" t="s">
        <v>598</v>
      </c>
      <c r="G448" s="256" t="s">
        <v>131</v>
      </c>
      <c r="H448" s="257">
        <v>1</v>
      </c>
      <c r="I448" s="258"/>
      <c r="J448" s="259">
        <f>ROUND(I448*H448,2)</f>
        <v>0</v>
      </c>
      <c r="K448" s="255" t="s">
        <v>1</v>
      </c>
      <c r="L448" s="260"/>
      <c r="M448" s="261" t="s">
        <v>1</v>
      </c>
      <c r="N448" s="262" t="s">
        <v>43</v>
      </c>
      <c r="O448" s="71"/>
      <c r="P448" s="212">
        <f>O448*H448</f>
        <v>0</v>
      </c>
      <c r="Q448" s="212">
        <v>8.5999999999999993E-2</v>
      </c>
      <c r="R448" s="212">
        <f>Q448*H448</f>
        <v>8.5999999999999993E-2</v>
      </c>
      <c r="S448" s="212">
        <v>0</v>
      </c>
      <c r="T448" s="213">
        <f>S448*H448</f>
        <v>0</v>
      </c>
      <c r="U448" s="34"/>
      <c r="V448" s="34"/>
      <c r="W448" s="34"/>
      <c r="X448" s="34"/>
      <c r="Y448" s="34"/>
      <c r="Z448" s="34"/>
      <c r="AA448" s="34"/>
      <c r="AB448" s="34"/>
      <c r="AC448" s="34"/>
      <c r="AD448" s="34"/>
      <c r="AE448" s="34"/>
      <c r="AR448" s="214" t="s">
        <v>184</v>
      </c>
      <c r="AT448" s="214" t="s">
        <v>263</v>
      </c>
      <c r="AU448" s="214" t="s">
        <v>88</v>
      </c>
      <c r="AY448" s="17" t="s">
        <v>126</v>
      </c>
      <c r="BE448" s="215">
        <f>IF(N448="základní",J448,0)</f>
        <v>0</v>
      </c>
      <c r="BF448" s="215">
        <f>IF(N448="snížená",J448,0)</f>
        <v>0</v>
      </c>
      <c r="BG448" s="215">
        <f>IF(N448="zákl. přenesená",J448,0)</f>
        <v>0</v>
      </c>
      <c r="BH448" s="215">
        <f>IF(N448="sníž. přenesená",J448,0)</f>
        <v>0</v>
      </c>
      <c r="BI448" s="215">
        <f>IF(N448="nulová",J448,0)</f>
        <v>0</v>
      </c>
      <c r="BJ448" s="17" t="s">
        <v>86</v>
      </c>
      <c r="BK448" s="215">
        <f>ROUND(I448*H448,2)</f>
        <v>0</v>
      </c>
      <c r="BL448" s="17" t="s">
        <v>133</v>
      </c>
      <c r="BM448" s="214" t="s">
        <v>599</v>
      </c>
    </row>
    <row r="449" spans="1:65" s="2" customFormat="1" ht="11.25">
      <c r="A449" s="34"/>
      <c r="B449" s="35"/>
      <c r="C449" s="36"/>
      <c r="D449" s="216" t="s">
        <v>135</v>
      </c>
      <c r="E449" s="36"/>
      <c r="F449" s="217" t="s">
        <v>598</v>
      </c>
      <c r="G449" s="36"/>
      <c r="H449" s="36"/>
      <c r="I449" s="115"/>
      <c r="J449" s="36"/>
      <c r="K449" s="36"/>
      <c r="L449" s="39"/>
      <c r="M449" s="218"/>
      <c r="N449" s="219"/>
      <c r="O449" s="71"/>
      <c r="P449" s="71"/>
      <c r="Q449" s="71"/>
      <c r="R449" s="71"/>
      <c r="S449" s="71"/>
      <c r="T449" s="72"/>
      <c r="U449" s="34"/>
      <c r="V449" s="34"/>
      <c r="W449" s="34"/>
      <c r="X449" s="34"/>
      <c r="Y449" s="34"/>
      <c r="Z449" s="34"/>
      <c r="AA449" s="34"/>
      <c r="AB449" s="34"/>
      <c r="AC449" s="34"/>
      <c r="AD449" s="34"/>
      <c r="AE449" s="34"/>
      <c r="AT449" s="17" t="s">
        <v>135</v>
      </c>
      <c r="AU449" s="17" t="s">
        <v>88</v>
      </c>
    </row>
    <row r="450" spans="1:65" s="13" customFormat="1" ht="11.25">
      <c r="B450" s="221"/>
      <c r="C450" s="222"/>
      <c r="D450" s="216" t="s">
        <v>141</v>
      </c>
      <c r="E450" s="223" t="s">
        <v>1</v>
      </c>
      <c r="F450" s="224" t="s">
        <v>86</v>
      </c>
      <c r="G450" s="222"/>
      <c r="H450" s="225">
        <v>1</v>
      </c>
      <c r="I450" s="226"/>
      <c r="J450" s="222"/>
      <c r="K450" s="222"/>
      <c r="L450" s="227"/>
      <c r="M450" s="228"/>
      <c r="N450" s="229"/>
      <c r="O450" s="229"/>
      <c r="P450" s="229"/>
      <c r="Q450" s="229"/>
      <c r="R450" s="229"/>
      <c r="S450" s="229"/>
      <c r="T450" s="230"/>
      <c r="AT450" s="231" t="s">
        <v>141</v>
      </c>
      <c r="AU450" s="231" t="s">
        <v>88</v>
      </c>
      <c r="AV450" s="13" t="s">
        <v>88</v>
      </c>
      <c r="AW450" s="13" t="s">
        <v>34</v>
      </c>
      <c r="AX450" s="13" t="s">
        <v>86</v>
      </c>
      <c r="AY450" s="231" t="s">
        <v>126</v>
      </c>
    </row>
    <row r="451" spans="1:65" s="2" customFormat="1" ht="21.75" customHeight="1">
      <c r="A451" s="34"/>
      <c r="B451" s="35"/>
      <c r="C451" s="203" t="s">
        <v>600</v>
      </c>
      <c r="D451" s="203" t="s">
        <v>128</v>
      </c>
      <c r="E451" s="204" t="s">
        <v>601</v>
      </c>
      <c r="F451" s="205" t="s">
        <v>602</v>
      </c>
      <c r="G451" s="206" t="s">
        <v>131</v>
      </c>
      <c r="H451" s="207">
        <v>7</v>
      </c>
      <c r="I451" s="208"/>
      <c r="J451" s="209">
        <f>ROUND(I451*H451,2)</f>
        <v>0</v>
      </c>
      <c r="K451" s="205" t="s">
        <v>132</v>
      </c>
      <c r="L451" s="39"/>
      <c r="M451" s="210" t="s">
        <v>1</v>
      </c>
      <c r="N451" s="211" t="s">
        <v>43</v>
      </c>
      <c r="O451" s="71"/>
      <c r="P451" s="212">
        <f>O451*H451</f>
        <v>0</v>
      </c>
      <c r="Q451" s="212">
        <v>0.21734000000000001</v>
      </c>
      <c r="R451" s="212">
        <f>Q451*H451</f>
        <v>1.52138</v>
      </c>
      <c r="S451" s="212">
        <v>0</v>
      </c>
      <c r="T451" s="213">
        <f>S451*H451</f>
        <v>0</v>
      </c>
      <c r="U451" s="34"/>
      <c r="V451" s="34"/>
      <c r="W451" s="34"/>
      <c r="X451" s="34"/>
      <c r="Y451" s="34"/>
      <c r="Z451" s="34"/>
      <c r="AA451" s="34"/>
      <c r="AB451" s="34"/>
      <c r="AC451" s="34"/>
      <c r="AD451" s="34"/>
      <c r="AE451" s="34"/>
      <c r="AR451" s="214" t="s">
        <v>133</v>
      </c>
      <c r="AT451" s="214" t="s">
        <v>128</v>
      </c>
      <c r="AU451" s="214" t="s">
        <v>88</v>
      </c>
      <c r="AY451" s="17" t="s">
        <v>126</v>
      </c>
      <c r="BE451" s="215">
        <f>IF(N451="základní",J451,0)</f>
        <v>0</v>
      </c>
      <c r="BF451" s="215">
        <f>IF(N451="snížená",J451,0)</f>
        <v>0</v>
      </c>
      <c r="BG451" s="215">
        <f>IF(N451="zákl. přenesená",J451,0)</f>
        <v>0</v>
      </c>
      <c r="BH451" s="215">
        <f>IF(N451="sníž. přenesená",J451,0)</f>
        <v>0</v>
      </c>
      <c r="BI451" s="215">
        <f>IF(N451="nulová",J451,0)</f>
        <v>0</v>
      </c>
      <c r="BJ451" s="17" t="s">
        <v>86</v>
      </c>
      <c r="BK451" s="215">
        <f>ROUND(I451*H451,2)</f>
        <v>0</v>
      </c>
      <c r="BL451" s="17" t="s">
        <v>133</v>
      </c>
      <c r="BM451" s="214" t="s">
        <v>603</v>
      </c>
    </row>
    <row r="452" spans="1:65" s="2" customFormat="1" ht="19.5">
      <c r="A452" s="34"/>
      <c r="B452" s="35"/>
      <c r="C452" s="36"/>
      <c r="D452" s="216" t="s">
        <v>135</v>
      </c>
      <c r="E452" s="36"/>
      <c r="F452" s="217" t="s">
        <v>602</v>
      </c>
      <c r="G452" s="36"/>
      <c r="H452" s="36"/>
      <c r="I452" s="115"/>
      <c r="J452" s="36"/>
      <c r="K452" s="36"/>
      <c r="L452" s="39"/>
      <c r="M452" s="218"/>
      <c r="N452" s="219"/>
      <c r="O452" s="71"/>
      <c r="P452" s="71"/>
      <c r="Q452" s="71"/>
      <c r="R452" s="71"/>
      <c r="S452" s="71"/>
      <c r="T452" s="72"/>
      <c r="U452" s="34"/>
      <c r="V452" s="34"/>
      <c r="W452" s="34"/>
      <c r="X452" s="34"/>
      <c r="Y452" s="34"/>
      <c r="Z452" s="34"/>
      <c r="AA452" s="34"/>
      <c r="AB452" s="34"/>
      <c r="AC452" s="34"/>
      <c r="AD452" s="34"/>
      <c r="AE452" s="34"/>
      <c r="AT452" s="17" t="s">
        <v>135</v>
      </c>
      <c r="AU452" s="17" t="s">
        <v>88</v>
      </c>
    </row>
    <row r="453" spans="1:65" s="2" customFormat="1" ht="29.25">
      <c r="A453" s="34"/>
      <c r="B453" s="35"/>
      <c r="C453" s="36"/>
      <c r="D453" s="216" t="s">
        <v>137</v>
      </c>
      <c r="E453" s="36"/>
      <c r="F453" s="220" t="s">
        <v>595</v>
      </c>
      <c r="G453" s="36"/>
      <c r="H453" s="36"/>
      <c r="I453" s="115"/>
      <c r="J453" s="36"/>
      <c r="K453" s="36"/>
      <c r="L453" s="39"/>
      <c r="M453" s="218"/>
      <c r="N453" s="219"/>
      <c r="O453" s="71"/>
      <c r="P453" s="71"/>
      <c r="Q453" s="71"/>
      <c r="R453" s="71"/>
      <c r="S453" s="71"/>
      <c r="T453" s="72"/>
      <c r="U453" s="34"/>
      <c r="V453" s="34"/>
      <c r="W453" s="34"/>
      <c r="X453" s="34"/>
      <c r="Y453" s="34"/>
      <c r="Z453" s="34"/>
      <c r="AA453" s="34"/>
      <c r="AB453" s="34"/>
      <c r="AC453" s="34"/>
      <c r="AD453" s="34"/>
      <c r="AE453" s="34"/>
      <c r="AT453" s="17" t="s">
        <v>137</v>
      </c>
      <c r="AU453" s="17" t="s">
        <v>88</v>
      </c>
    </row>
    <row r="454" spans="1:65" s="13" customFormat="1" ht="11.25">
      <c r="B454" s="221"/>
      <c r="C454" s="222"/>
      <c r="D454" s="216" t="s">
        <v>141</v>
      </c>
      <c r="E454" s="223" t="s">
        <v>1</v>
      </c>
      <c r="F454" s="224" t="s">
        <v>177</v>
      </c>
      <c r="G454" s="222"/>
      <c r="H454" s="225">
        <v>7</v>
      </c>
      <c r="I454" s="226"/>
      <c r="J454" s="222"/>
      <c r="K454" s="222"/>
      <c r="L454" s="227"/>
      <c r="M454" s="228"/>
      <c r="N454" s="229"/>
      <c r="O454" s="229"/>
      <c r="P454" s="229"/>
      <c r="Q454" s="229"/>
      <c r="R454" s="229"/>
      <c r="S454" s="229"/>
      <c r="T454" s="230"/>
      <c r="AT454" s="231" t="s">
        <v>141</v>
      </c>
      <c r="AU454" s="231" t="s">
        <v>88</v>
      </c>
      <c r="AV454" s="13" t="s">
        <v>88</v>
      </c>
      <c r="AW454" s="13" t="s">
        <v>34</v>
      </c>
      <c r="AX454" s="13" t="s">
        <v>86</v>
      </c>
      <c r="AY454" s="231" t="s">
        <v>126</v>
      </c>
    </row>
    <row r="455" spans="1:65" s="2" customFormat="1" ht="16.5" customHeight="1">
      <c r="A455" s="34"/>
      <c r="B455" s="35"/>
      <c r="C455" s="253" t="s">
        <v>604</v>
      </c>
      <c r="D455" s="253" t="s">
        <v>263</v>
      </c>
      <c r="E455" s="254" t="s">
        <v>605</v>
      </c>
      <c r="F455" s="255" t="s">
        <v>606</v>
      </c>
      <c r="G455" s="256" t="s">
        <v>131</v>
      </c>
      <c r="H455" s="257">
        <v>7</v>
      </c>
      <c r="I455" s="258"/>
      <c r="J455" s="259">
        <f>ROUND(I455*H455,2)</f>
        <v>0</v>
      </c>
      <c r="K455" s="255" t="s">
        <v>132</v>
      </c>
      <c r="L455" s="260"/>
      <c r="M455" s="261" t="s">
        <v>1</v>
      </c>
      <c r="N455" s="262" t="s">
        <v>43</v>
      </c>
      <c r="O455" s="71"/>
      <c r="P455" s="212">
        <f>O455*H455</f>
        <v>0</v>
      </c>
      <c r="Q455" s="212">
        <v>3.8600000000000002E-2</v>
      </c>
      <c r="R455" s="212">
        <f>Q455*H455</f>
        <v>0.2702</v>
      </c>
      <c r="S455" s="212">
        <v>0</v>
      </c>
      <c r="T455" s="213">
        <f>S455*H455</f>
        <v>0</v>
      </c>
      <c r="U455" s="34"/>
      <c r="V455" s="34"/>
      <c r="W455" s="34"/>
      <c r="X455" s="34"/>
      <c r="Y455" s="34"/>
      <c r="Z455" s="34"/>
      <c r="AA455" s="34"/>
      <c r="AB455" s="34"/>
      <c r="AC455" s="34"/>
      <c r="AD455" s="34"/>
      <c r="AE455" s="34"/>
      <c r="AR455" s="214" t="s">
        <v>184</v>
      </c>
      <c r="AT455" s="214" t="s">
        <v>263</v>
      </c>
      <c r="AU455" s="214" t="s">
        <v>88</v>
      </c>
      <c r="AY455" s="17" t="s">
        <v>126</v>
      </c>
      <c r="BE455" s="215">
        <f>IF(N455="základní",J455,0)</f>
        <v>0</v>
      </c>
      <c r="BF455" s="215">
        <f>IF(N455="snížená",J455,0)</f>
        <v>0</v>
      </c>
      <c r="BG455" s="215">
        <f>IF(N455="zákl. přenesená",J455,0)</f>
        <v>0</v>
      </c>
      <c r="BH455" s="215">
        <f>IF(N455="sníž. přenesená",J455,0)</f>
        <v>0</v>
      </c>
      <c r="BI455" s="215">
        <f>IF(N455="nulová",J455,0)</f>
        <v>0</v>
      </c>
      <c r="BJ455" s="17" t="s">
        <v>86</v>
      </c>
      <c r="BK455" s="215">
        <f>ROUND(I455*H455,2)</f>
        <v>0</v>
      </c>
      <c r="BL455" s="17" t="s">
        <v>133</v>
      </c>
      <c r="BM455" s="214" t="s">
        <v>607</v>
      </c>
    </row>
    <row r="456" spans="1:65" s="2" customFormat="1" ht="11.25">
      <c r="A456" s="34"/>
      <c r="B456" s="35"/>
      <c r="C456" s="36"/>
      <c r="D456" s="216" t="s">
        <v>135</v>
      </c>
      <c r="E456" s="36"/>
      <c r="F456" s="217" t="s">
        <v>606</v>
      </c>
      <c r="G456" s="36"/>
      <c r="H456" s="36"/>
      <c r="I456" s="115"/>
      <c r="J456" s="36"/>
      <c r="K456" s="36"/>
      <c r="L456" s="39"/>
      <c r="M456" s="218"/>
      <c r="N456" s="219"/>
      <c r="O456" s="71"/>
      <c r="P456" s="71"/>
      <c r="Q456" s="71"/>
      <c r="R456" s="71"/>
      <c r="S456" s="71"/>
      <c r="T456" s="72"/>
      <c r="U456" s="34"/>
      <c r="V456" s="34"/>
      <c r="W456" s="34"/>
      <c r="X456" s="34"/>
      <c r="Y456" s="34"/>
      <c r="Z456" s="34"/>
      <c r="AA456" s="34"/>
      <c r="AB456" s="34"/>
      <c r="AC456" s="34"/>
      <c r="AD456" s="34"/>
      <c r="AE456" s="34"/>
      <c r="AT456" s="17" t="s">
        <v>135</v>
      </c>
      <c r="AU456" s="17" t="s">
        <v>88</v>
      </c>
    </row>
    <row r="457" spans="1:65" s="13" customFormat="1" ht="11.25">
      <c r="B457" s="221"/>
      <c r="C457" s="222"/>
      <c r="D457" s="216" t="s">
        <v>141</v>
      </c>
      <c r="E457" s="223" t="s">
        <v>1</v>
      </c>
      <c r="F457" s="224" t="s">
        <v>177</v>
      </c>
      <c r="G457" s="222"/>
      <c r="H457" s="225">
        <v>7</v>
      </c>
      <c r="I457" s="226"/>
      <c r="J457" s="222"/>
      <c r="K457" s="222"/>
      <c r="L457" s="227"/>
      <c r="M457" s="228"/>
      <c r="N457" s="229"/>
      <c r="O457" s="229"/>
      <c r="P457" s="229"/>
      <c r="Q457" s="229"/>
      <c r="R457" s="229"/>
      <c r="S457" s="229"/>
      <c r="T457" s="230"/>
      <c r="AT457" s="231" t="s">
        <v>141</v>
      </c>
      <c r="AU457" s="231" t="s">
        <v>88</v>
      </c>
      <c r="AV457" s="13" t="s">
        <v>88</v>
      </c>
      <c r="AW457" s="13" t="s">
        <v>34</v>
      </c>
      <c r="AX457" s="13" t="s">
        <v>86</v>
      </c>
      <c r="AY457" s="231" t="s">
        <v>126</v>
      </c>
    </row>
    <row r="458" spans="1:65" s="2" customFormat="1" ht="21.75" customHeight="1">
      <c r="A458" s="34"/>
      <c r="B458" s="35"/>
      <c r="C458" s="203" t="s">
        <v>608</v>
      </c>
      <c r="D458" s="203" t="s">
        <v>128</v>
      </c>
      <c r="E458" s="204" t="s">
        <v>609</v>
      </c>
      <c r="F458" s="205" t="s">
        <v>610</v>
      </c>
      <c r="G458" s="206" t="s">
        <v>131</v>
      </c>
      <c r="H458" s="207">
        <v>7</v>
      </c>
      <c r="I458" s="208"/>
      <c r="J458" s="209">
        <f>ROUND(I458*H458,2)</f>
        <v>0</v>
      </c>
      <c r="K458" s="205" t="s">
        <v>132</v>
      </c>
      <c r="L458" s="39"/>
      <c r="M458" s="210" t="s">
        <v>1</v>
      </c>
      <c r="N458" s="211" t="s">
        <v>43</v>
      </c>
      <c r="O458" s="71"/>
      <c r="P458" s="212">
        <f>O458*H458</f>
        <v>0</v>
      </c>
      <c r="Q458" s="212">
        <v>0.42368</v>
      </c>
      <c r="R458" s="212">
        <f>Q458*H458</f>
        <v>2.96576</v>
      </c>
      <c r="S458" s="212">
        <v>0</v>
      </c>
      <c r="T458" s="213">
        <f>S458*H458</f>
        <v>0</v>
      </c>
      <c r="U458" s="34"/>
      <c r="V458" s="34"/>
      <c r="W458" s="34"/>
      <c r="X458" s="34"/>
      <c r="Y458" s="34"/>
      <c r="Z458" s="34"/>
      <c r="AA458" s="34"/>
      <c r="AB458" s="34"/>
      <c r="AC458" s="34"/>
      <c r="AD458" s="34"/>
      <c r="AE458" s="34"/>
      <c r="AR458" s="214" t="s">
        <v>133</v>
      </c>
      <c r="AT458" s="214" t="s">
        <v>128</v>
      </c>
      <c r="AU458" s="214" t="s">
        <v>88</v>
      </c>
      <c r="AY458" s="17" t="s">
        <v>126</v>
      </c>
      <c r="BE458" s="215">
        <f>IF(N458="základní",J458,0)</f>
        <v>0</v>
      </c>
      <c r="BF458" s="215">
        <f>IF(N458="snížená",J458,0)</f>
        <v>0</v>
      </c>
      <c r="BG458" s="215">
        <f>IF(N458="zákl. přenesená",J458,0)</f>
        <v>0</v>
      </c>
      <c r="BH458" s="215">
        <f>IF(N458="sníž. přenesená",J458,0)</f>
        <v>0</v>
      </c>
      <c r="BI458" s="215">
        <f>IF(N458="nulová",J458,0)</f>
        <v>0</v>
      </c>
      <c r="BJ458" s="17" t="s">
        <v>86</v>
      </c>
      <c r="BK458" s="215">
        <f>ROUND(I458*H458,2)</f>
        <v>0</v>
      </c>
      <c r="BL458" s="17" t="s">
        <v>133</v>
      </c>
      <c r="BM458" s="214" t="s">
        <v>611</v>
      </c>
    </row>
    <row r="459" spans="1:65" s="2" customFormat="1" ht="19.5">
      <c r="A459" s="34"/>
      <c r="B459" s="35"/>
      <c r="C459" s="36"/>
      <c r="D459" s="216" t="s">
        <v>135</v>
      </c>
      <c r="E459" s="36"/>
      <c r="F459" s="217" t="s">
        <v>612</v>
      </c>
      <c r="G459" s="36"/>
      <c r="H459" s="36"/>
      <c r="I459" s="115"/>
      <c r="J459" s="36"/>
      <c r="K459" s="36"/>
      <c r="L459" s="39"/>
      <c r="M459" s="218"/>
      <c r="N459" s="219"/>
      <c r="O459" s="71"/>
      <c r="P459" s="71"/>
      <c r="Q459" s="71"/>
      <c r="R459" s="71"/>
      <c r="S459" s="71"/>
      <c r="T459" s="72"/>
      <c r="U459" s="34"/>
      <c r="V459" s="34"/>
      <c r="W459" s="34"/>
      <c r="X459" s="34"/>
      <c r="Y459" s="34"/>
      <c r="Z459" s="34"/>
      <c r="AA459" s="34"/>
      <c r="AB459" s="34"/>
      <c r="AC459" s="34"/>
      <c r="AD459" s="34"/>
      <c r="AE459" s="34"/>
      <c r="AT459" s="17" t="s">
        <v>135</v>
      </c>
      <c r="AU459" s="17" t="s">
        <v>88</v>
      </c>
    </row>
    <row r="460" spans="1:65" s="2" customFormat="1" ht="97.5">
      <c r="A460" s="34"/>
      <c r="B460" s="35"/>
      <c r="C460" s="36"/>
      <c r="D460" s="216" t="s">
        <v>137</v>
      </c>
      <c r="E460" s="36"/>
      <c r="F460" s="220" t="s">
        <v>613</v>
      </c>
      <c r="G460" s="36"/>
      <c r="H460" s="36"/>
      <c r="I460" s="115"/>
      <c r="J460" s="36"/>
      <c r="K460" s="36"/>
      <c r="L460" s="39"/>
      <c r="M460" s="218"/>
      <c r="N460" s="219"/>
      <c r="O460" s="71"/>
      <c r="P460" s="71"/>
      <c r="Q460" s="71"/>
      <c r="R460" s="71"/>
      <c r="S460" s="71"/>
      <c r="T460" s="72"/>
      <c r="U460" s="34"/>
      <c r="V460" s="34"/>
      <c r="W460" s="34"/>
      <c r="X460" s="34"/>
      <c r="Y460" s="34"/>
      <c r="Z460" s="34"/>
      <c r="AA460" s="34"/>
      <c r="AB460" s="34"/>
      <c r="AC460" s="34"/>
      <c r="AD460" s="34"/>
      <c r="AE460" s="34"/>
      <c r="AT460" s="17" t="s">
        <v>137</v>
      </c>
      <c r="AU460" s="17" t="s">
        <v>88</v>
      </c>
    </row>
    <row r="461" spans="1:65" s="13" customFormat="1" ht="11.25">
      <c r="B461" s="221"/>
      <c r="C461" s="222"/>
      <c r="D461" s="216" t="s">
        <v>141</v>
      </c>
      <c r="E461" s="223" t="s">
        <v>1</v>
      </c>
      <c r="F461" s="224" t="s">
        <v>177</v>
      </c>
      <c r="G461" s="222"/>
      <c r="H461" s="225">
        <v>7</v>
      </c>
      <c r="I461" s="226"/>
      <c r="J461" s="222"/>
      <c r="K461" s="222"/>
      <c r="L461" s="227"/>
      <c r="M461" s="228"/>
      <c r="N461" s="229"/>
      <c r="O461" s="229"/>
      <c r="P461" s="229"/>
      <c r="Q461" s="229"/>
      <c r="R461" s="229"/>
      <c r="S461" s="229"/>
      <c r="T461" s="230"/>
      <c r="AT461" s="231" t="s">
        <v>141</v>
      </c>
      <c r="AU461" s="231" t="s">
        <v>88</v>
      </c>
      <c r="AV461" s="13" t="s">
        <v>88</v>
      </c>
      <c r="AW461" s="13" t="s">
        <v>34</v>
      </c>
      <c r="AX461" s="13" t="s">
        <v>86</v>
      </c>
      <c r="AY461" s="231" t="s">
        <v>126</v>
      </c>
    </row>
    <row r="462" spans="1:65" s="2" customFormat="1" ht="21.75" customHeight="1">
      <c r="A462" s="34"/>
      <c r="B462" s="35"/>
      <c r="C462" s="203" t="s">
        <v>614</v>
      </c>
      <c r="D462" s="203" t="s">
        <v>128</v>
      </c>
      <c r="E462" s="204" t="s">
        <v>615</v>
      </c>
      <c r="F462" s="205" t="s">
        <v>616</v>
      </c>
      <c r="G462" s="206" t="s">
        <v>131</v>
      </c>
      <c r="H462" s="207">
        <v>16</v>
      </c>
      <c r="I462" s="208"/>
      <c r="J462" s="209">
        <f>ROUND(I462*H462,2)</f>
        <v>0</v>
      </c>
      <c r="K462" s="205" t="s">
        <v>132</v>
      </c>
      <c r="L462" s="39"/>
      <c r="M462" s="210" t="s">
        <v>1</v>
      </c>
      <c r="N462" s="211" t="s">
        <v>43</v>
      </c>
      <c r="O462" s="71"/>
      <c r="P462" s="212">
        <f>O462*H462</f>
        <v>0</v>
      </c>
      <c r="Q462" s="212">
        <v>0.31108000000000002</v>
      </c>
      <c r="R462" s="212">
        <f>Q462*H462</f>
        <v>4.9772800000000004</v>
      </c>
      <c r="S462" s="212">
        <v>0</v>
      </c>
      <c r="T462" s="213">
        <f>S462*H462</f>
        <v>0</v>
      </c>
      <c r="U462" s="34"/>
      <c r="V462" s="34"/>
      <c r="W462" s="34"/>
      <c r="X462" s="34"/>
      <c r="Y462" s="34"/>
      <c r="Z462" s="34"/>
      <c r="AA462" s="34"/>
      <c r="AB462" s="34"/>
      <c r="AC462" s="34"/>
      <c r="AD462" s="34"/>
      <c r="AE462" s="34"/>
      <c r="AR462" s="214" t="s">
        <v>133</v>
      </c>
      <c r="AT462" s="214" t="s">
        <v>128</v>
      </c>
      <c r="AU462" s="214" t="s">
        <v>88</v>
      </c>
      <c r="AY462" s="17" t="s">
        <v>126</v>
      </c>
      <c r="BE462" s="215">
        <f>IF(N462="základní",J462,0)</f>
        <v>0</v>
      </c>
      <c r="BF462" s="215">
        <f>IF(N462="snížená",J462,0)</f>
        <v>0</v>
      </c>
      <c r="BG462" s="215">
        <f>IF(N462="zákl. přenesená",J462,0)</f>
        <v>0</v>
      </c>
      <c r="BH462" s="215">
        <f>IF(N462="sníž. přenesená",J462,0)</f>
        <v>0</v>
      </c>
      <c r="BI462" s="215">
        <f>IF(N462="nulová",J462,0)</f>
        <v>0</v>
      </c>
      <c r="BJ462" s="17" t="s">
        <v>86</v>
      </c>
      <c r="BK462" s="215">
        <f>ROUND(I462*H462,2)</f>
        <v>0</v>
      </c>
      <c r="BL462" s="17" t="s">
        <v>133</v>
      </c>
      <c r="BM462" s="214" t="s">
        <v>617</v>
      </c>
    </row>
    <row r="463" spans="1:65" s="2" customFormat="1" ht="19.5">
      <c r="A463" s="34"/>
      <c r="B463" s="35"/>
      <c r="C463" s="36"/>
      <c r="D463" s="216" t="s">
        <v>135</v>
      </c>
      <c r="E463" s="36"/>
      <c r="F463" s="217" t="s">
        <v>618</v>
      </c>
      <c r="G463" s="36"/>
      <c r="H463" s="36"/>
      <c r="I463" s="115"/>
      <c r="J463" s="36"/>
      <c r="K463" s="36"/>
      <c r="L463" s="39"/>
      <c r="M463" s="218"/>
      <c r="N463" s="219"/>
      <c r="O463" s="71"/>
      <c r="P463" s="71"/>
      <c r="Q463" s="71"/>
      <c r="R463" s="71"/>
      <c r="S463" s="71"/>
      <c r="T463" s="72"/>
      <c r="U463" s="34"/>
      <c r="V463" s="34"/>
      <c r="W463" s="34"/>
      <c r="X463" s="34"/>
      <c r="Y463" s="34"/>
      <c r="Z463" s="34"/>
      <c r="AA463" s="34"/>
      <c r="AB463" s="34"/>
      <c r="AC463" s="34"/>
      <c r="AD463" s="34"/>
      <c r="AE463" s="34"/>
      <c r="AT463" s="17" t="s">
        <v>135</v>
      </c>
      <c r="AU463" s="17" t="s">
        <v>88</v>
      </c>
    </row>
    <row r="464" spans="1:65" s="2" customFormat="1" ht="97.5">
      <c r="A464" s="34"/>
      <c r="B464" s="35"/>
      <c r="C464" s="36"/>
      <c r="D464" s="216" t="s">
        <v>137</v>
      </c>
      <c r="E464" s="36"/>
      <c r="F464" s="220" t="s">
        <v>613</v>
      </c>
      <c r="G464" s="36"/>
      <c r="H464" s="36"/>
      <c r="I464" s="115"/>
      <c r="J464" s="36"/>
      <c r="K464" s="36"/>
      <c r="L464" s="39"/>
      <c r="M464" s="218"/>
      <c r="N464" s="219"/>
      <c r="O464" s="71"/>
      <c r="P464" s="71"/>
      <c r="Q464" s="71"/>
      <c r="R464" s="71"/>
      <c r="S464" s="71"/>
      <c r="T464" s="72"/>
      <c r="U464" s="34"/>
      <c r="V464" s="34"/>
      <c r="W464" s="34"/>
      <c r="X464" s="34"/>
      <c r="Y464" s="34"/>
      <c r="Z464" s="34"/>
      <c r="AA464" s="34"/>
      <c r="AB464" s="34"/>
      <c r="AC464" s="34"/>
      <c r="AD464" s="34"/>
      <c r="AE464" s="34"/>
      <c r="AT464" s="17" t="s">
        <v>137</v>
      </c>
      <c r="AU464" s="17" t="s">
        <v>88</v>
      </c>
    </row>
    <row r="465" spans="1:65" s="13" customFormat="1" ht="11.25">
      <c r="B465" s="221"/>
      <c r="C465" s="222"/>
      <c r="D465" s="216" t="s">
        <v>141</v>
      </c>
      <c r="E465" s="223" t="s">
        <v>1</v>
      </c>
      <c r="F465" s="224" t="s">
        <v>230</v>
      </c>
      <c r="G465" s="222"/>
      <c r="H465" s="225">
        <v>16</v>
      </c>
      <c r="I465" s="226"/>
      <c r="J465" s="222"/>
      <c r="K465" s="222"/>
      <c r="L465" s="227"/>
      <c r="M465" s="228"/>
      <c r="N465" s="229"/>
      <c r="O465" s="229"/>
      <c r="P465" s="229"/>
      <c r="Q465" s="229"/>
      <c r="R465" s="229"/>
      <c r="S465" s="229"/>
      <c r="T465" s="230"/>
      <c r="AT465" s="231" t="s">
        <v>141</v>
      </c>
      <c r="AU465" s="231" t="s">
        <v>88</v>
      </c>
      <c r="AV465" s="13" t="s">
        <v>88</v>
      </c>
      <c r="AW465" s="13" t="s">
        <v>34</v>
      </c>
      <c r="AX465" s="13" t="s">
        <v>86</v>
      </c>
      <c r="AY465" s="231" t="s">
        <v>126</v>
      </c>
    </row>
    <row r="466" spans="1:65" s="2" customFormat="1" ht="21.75" customHeight="1">
      <c r="A466" s="34"/>
      <c r="B466" s="35"/>
      <c r="C466" s="203" t="s">
        <v>619</v>
      </c>
      <c r="D466" s="203" t="s">
        <v>128</v>
      </c>
      <c r="E466" s="204" t="s">
        <v>620</v>
      </c>
      <c r="F466" s="205" t="s">
        <v>621</v>
      </c>
      <c r="G466" s="206" t="s">
        <v>131</v>
      </c>
      <c r="H466" s="207">
        <v>8</v>
      </c>
      <c r="I466" s="208"/>
      <c r="J466" s="209">
        <f>ROUND(I466*H466,2)</f>
        <v>0</v>
      </c>
      <c r="K466" s="205" t="s">
        <v>1</v>
      </c>
      <c r="L466" s="39"/>
      <c r="M466" s="210" t="s">
        <v>1</v>
      </c>
      <c r="N466" s="211" t="s">
        <v>43</v>
      </c>
      <c r="O466" s="71"/>
      <c r="P466" s="212">
        <f>O466*H466</f>
        <v>0</v>
      </c>
      <c r="Q466" s="212">
        <v>0</v>
      </c>
      <c r="R466" s="212">
        <f>Q466*H466</f>
        <v>0</v>
      </c>
      <c r="S466" s="212">
        <v>0</v>
      </c>
      <c r="T466" s="213">
        <f>S466*H466</f>
        <v>0</v>
      </c>
      <c r="U466" s="34"/>
      <c r="V466" s="34"/>
      <c r="W466" s="34"/>
      <c r="X466" s="34"/>
      <c r="Y466" s="34"/>
      <c r="Z466" s="34"/>
      <c r="AA466" s="34"/>
      <c r="AB466" s="34"/>
      <c r="AC466" s="34"/>
      <c r="AD466" s="34"/>
      <c r="AE466" s="34"/>
      <c r="AR466" s="214" t="s">
        <v>133</v>
      </c>
      <c r="AT466" s="214" t="s">
        <v>128</v>
      </c>
      <c r="AU466" s="214" t="s">
        <v>88</v>
      </c>
      <c r="AY466" s="17" t="s">
        <v>126</v>
      </c>
      <c r="BE466" s="215">
        <f>IF(N466="základní",J466,0)</f>
        <v>0</v>
      </c>
      <c r="BF466" s="215">
        <f>IF(N466="snížená",J466,0)</f>
        <v>0</v>
      </c>
      <c r="BG466" s="215">
        <f>IF(N466="zákl. přenesená",J466,0)</f>
        <v>0</v>
      </c>
      <c r="BH466" s="215">
        <f>IF(N466="sníž. přenesená",J466,0)</f>
        <v>0</v>
      </c>
      <c r="BI466" s="215">
        <f>IF(N466="nulová",J466,0)</f>
        <v>0</v>
      </c>
      <c r="BJ466" s="17" t="s">
        <v>86</v>
      </c>
      <c r="BK466" s="215">
        <f>ROUND(I466*H466,2)</f>
        <v>0</v>
      </c>
      <c r="BL466" s="17" t="s">
        <v>133</v>
      </c>
      <c r="BM466" s="214" t="s">
        <v>622</v>
      </c>
    </row>
    <row r="467" spans="1:65" s="2" customFormat="1" ht="11.25">
      <c r="A467" s="34"/>
      <c r="B467" s="35"/>
      <c r="C467" s="36"/>
      <c r="D467" s="216" t="s">
        <v>135</v>
      </c>
      <c r="E467" s="36"/>
      <c r="F467" s="217" t="s">
        <v>623</v>
      </c>
      <c r="G467" s="36"/>
      <c r="H467" s="36"/>
      <c r="I467" s="115"/>
      <c r="J467" s="36"/>
      <c r="K467" s="36"/>
      <c r="L467" s="39"/>
      <c r="M467" s="218"/>
      <c r="N467" s="219"/>
      <c r="O467" s="71"/>
      <c r="P467" s="71"/>
      <c r="Q467" s="71"/>
      <c r="R467" s="71"/>
      <c r="S467" s="71"/>
      <c r="T467" s="72"/>
      <c r="U467" s="34"/>
      <c r="V467" s="34"/>
      <c r="W467" s="34"/>
      <c r="X467" s="34"/>
      <c r="Y467" s="34"/>
      <c r="Z467" s="34"/>
      <c r="AA467" s="34"/>
      <c r="AB467" s="34"/>
      <c r="AC467" s="34"/>
      <c r="AD467" s="34"/>
      <c r="AE467" s="34"/>
      <c r="AT467" s="17" t="s">
        <v>135</v>
      </c>
      <c r="AU467" s="17" t="s">
        <v>88</v>
      </c>
    </row>
    <row r="468" spans="1:65" s="2" customFormat="1" ht="19.5">
      <c r="A468" s="34"/>
      <c r="B468" s="35"/>
      <c r="C468" s="36"/>
      <c r="D468" s="216" t="s">
        <v>139</v>
      </c>
      <c r="E468" s="36"/>
      <c r="F468" s="220" t="s">
        <v>624</v>
      </c>
      <c r="G468" s="36"/>
      <c r="H468" s="36"/>
      <c r="I468" s="115"/>
      <c r="J468" s="36"/>
      <c r="K468" s="36"/>
      <c r="L468" s="39"/>
      <c r="M468" s="218"/>
      <c r="N468" s="219"/>
      <c r="O468" s="71"/>
      <c r="P468" s="71"/>
      <c r="Q468" s="71"/>
      <c r="R468" s="71"/>
      <c r="S468" s="71"/>
      <c r="T468" s="72"/>
      <c r="U468" s="34"/>
      <c r="V468" s="34"/>
      <c r="W468" s="34"/>
      <c r="X468" s="34"/>
      <c r="Y468" s="34"/>
      <c r="Z468" s="34"/>
      <c r="AA468" s="34"/>
      <c r="AB468" s="34"/>
      <c r="AC468" s="34"/>
      <c r="AD468" s="34"/>
      <c r="AE468" s="34"/>
      <c r="AT468" s="17" t="s">
        <v>139</v>
      </c>
      <c r="AU468" s="17" t="s">
        <v>88</v>
      </c>
    </row>
    <row r="469" spans="1:65" s="13" customFormat="1" ht="11.25">
      <c r="B469" s="221"/>
      <c r="C469" s="222"/>
      <c r="D469" s="216" t="s">
        <v>141</v>
      </c>
      <c r="E469" s="223" t="s">
        <v>1</v>
      </c>
      <c r="F469" s="224" t="s">
        <v>184</v>
      </c>
      <c r="G469" s="222"/>
      <c r="H469" s="225">
        <v>8</v>
      </c>
      <c r="I469" s="226"/>
      <c r="J469" s="222"/>
      <c r="K469" s="222"/>
      <c r="L469" s="227"/>
      <c r="M469" s="228"/>
      <c r="N469" s="229"/>
      <c r="O469" s="229"/>
      <c r="P469" s="229"/>
      <c r="Q469" s="229"/>
      <c r="R469" s="229"/>
      <c r="S469" s="229"/>
      <c r="T469" s="230"/>
      <c r="AT469" s="231" t="s">
        <v>141</v>
      </c>
      <c r="AU469" s="231" t="s">
        <v>88</v>
      </c>
      <c r="AV469" s="13" t="s">
        <v>88</v>
      </c>
      <c r="AW469" s="13" t="s">
        <v>34</v>
      </c>
      <c r="AX469" s="13" t="s">
        <v>78</v>
      </c>
      <c r="AY469" s="231" t="s">
        <v>126</v>
      </c>
    </row>
    <row r="470" spans="1:65" s="12" customFormat="1" ht="22.9" customHeight="1">
      <c r="B470" s="187"/>
      <c r="C470" s="188"/>
      <c r="D470" s="189" t="s">
        <v>77</v>
      </c>
      <c r="E470" s="201" t="s">
        <v>189</v>
      </c>
      <c r="F470" s="201" t="s">
        <v>625</v>
      </c>
      <c r="G470" s="188"/>
      <c r="H470" s="188"/>
      <c r="I470" s="191"/>
      <c r="J470" s="202">
        <f>BK470</f>
        <v>0</v>
      </c>
      <c r="K470" s="188"/>
      <c r="L470" s="193"/>
      <c r="M470" s="194"/>
      <c r="N470" s="195"/>
      <c r="O470" s="195"/>
      <c r="P470" s="196">
        <f>P471+SUM(P472:P589)</f>
        <v>0</v>
      </c>
      <c r="Q470" s="195"/>
      <c r="R470" s="196">
        <f>R471+SUM(R472:R589)</f>
        <v>347.67111139999997</v>
      </c>
      <c r="S470" s="195"/>
      <c r="T470" s="197">
        <f>T471+SUM(T472:T589)</f>
        <v>2018.6824999999999</v>
      </c>
      <c r="AR470" s="198" t="s">
        <v>86</v>
      </c>
      <c r="AT470" s="199" t="s">
        <v>77</v>
      </c>
      <c r="AU470" s="199" t="s">
        <v>86</v>
      </c>
      <c r="AY470" s="198" t="s">
        <v>126</v>
      </c>
      <c r="BK470" s="200">
        <f>BK471+SUM(BK472:BK589)</f>
        <v>0</v>
      </c>
    </row>
    <row r="471" spans="1:65" s="2" customFormat="1" ht="21.75" customHeight="1">
      <c r="A471" s="34"/>
      <c r="B471" s="35"/>
      <c r="C471" s="203" t="s">
        <v>626</v>
      </c>
      <c r="D471" s="203" t="s">
        <v>128</v>
      </c>
      <c r="E471" s="204" t="s">
        <v>627</v>
      </c>
      <c r="F471" s="205" t="s">
        <v>628</v>
      </c>
      <c r="G471" s="206" t="s">
        <v>131</v>
      </c>
      <c r="H471" s="207">
        <v>13</v>
      </c>
      <c r="I471" s="208"/>
      <c r="J471" s="209">
        <f>ROUND(I471*H471,2)</f>
        <v>0</v>
      </c>
      <c r="K471" s="205" t="s">
        <v>132</v>
      </c>
      <c r="L471" s="39"/>
      <c r="M471" s="210" t="s">
        <v>1</v>
      </c>
      <c r="N471" s="211" t="s">
        <v>43</v>
      </c>
      <c r="O471" s="71"/>
      <c r="P471" s="212">
        <f>O471*H471</f>
        <v>0</v>
      </c>
      <c r="Q471" s="212">
        <v>6.9999999999999999E-4</v>
      </c>
      <c r="R471" s="212">
        <f>Q471*H471</f>
        <v>9.1000000000000004E-3</v>
      </c>
      <c r="S471" s="212">
        <v>0</v>
      </c>
      <c r="T471" s="213">
        <f>S471*H471</f>
        <v>0</v>
      </c>
      <c r="U471" s="34"/>
      <c r="V471" s="34"/>
      <c r="W471" s="34"/>
      <c r="X471" s="34"/>
      <c r="Y471" s="34"/>
      <c r="Z471" s="34"/>
      <c r="AA471" s="34"/>
      <c r="AB471" s="34"/>
      <c r="AC471" s="34"/>
      <c r="AD471" s="34"/>
      <c r="AE471" s="34"/>
      <c r="AR471" s="214" t="s">
        <v>133</v>
      </c>
      <c r="AT471" s="214" t="s">
        <v>128</v>
      </c>
      <c r="AU471" s="214" t="s">
        <v>88</v>
      </c>
      <c r="AY471" s="17" t="s">
        <v>126</v>
      </c>
      <c r="BE471" s="215">
        <f>IF(N471="základní",J471,0)</f>
        <v>0</v>
      </c>
      <c r="BF471" s="215">
        <f>IF(N471="snížená",J471,0)</f>
        <v>0</v>
      </c>
      <c r="BG471" s="215">
        <f>IF(N471="zákl. přenesená",J471,0)</f>
        <v>0</v>
      </c>
      <c r="BH471" s="215">
        <f>IF(N471="sníž. přenesená",J471,0)</f>
        <v>0</v>
      </c>
      <c r="BI471" s="215">
        <f>IF(N471="nulová",J471,0)</f>
        <v>0</v>
      </c>
      <c r="BJ471" s="17" t="s">
        <v>86</v>
      </c>
      <c r="BK471" s="215">
        <f>ROUND(I471*H471,2)</f>
        <v>0</v>
      </c>
      <c r="BL471" s="17" t="s">
        <v>133</v>
      </c>
      <c r="BM471" s="214" t="s">
        <v>629</v>
      </c>
    </row>
    <row r="472" spans="1:65" s="2" customFormat="1" ht="19.5">
      <c r="A472" s="34"/>
      <c r="B472" s="35"/>
      <c r="C472" s="36"/>
      <c r="D472" s="216" t="s">
        <v>135</v>
      </c>
      <c r="E472" s="36"/>
      <c r="F472" s="217" t="s">
        <v>630</v>
      </c>
      <c r="G472" s="36"/>
      <c r="H472" s="36"/>
      <c r="I472" s="115"/>
      <c r="J472" s="36"/>
      <c r="K472" s="36"/>
      <c r="L472" s="39"/>
      <c r="M472" s="218"/>
      <c r="N472" s="219"/>
      <c r="O472" s="71"/>
      <c r="P472" s="71"/>
      <c r="Q472" s="71"/>
      <c r="R472" s="71"/>
      <c r="S472" s="71"/>
      <c r="T472" s="72"/>
      <c r="U472" s="34"/>
      <c r="V472" s="34"/>
      <c r="W472" s="34"/>
      <c r="X472" s="34"/>
      <c r="Y472" s="34"/>
      <c r="Z472" s="34"/>
      <c r="AA472" s="34"/>
      <c r="AB472" s="34"/>
      <c r="AC472" s="34"/>
      <c r="AD472" s="34"/>
      <c r="AE472" s="34"/>
      <c r="AT472" s="17" t="s">
        <v>135</v>
      </c>
      <c r="AU472" s="17" t="s">
        <v>88</v>
      </c>
    </row>
    <row r="473" spans="1:65" s="2" customFormat="1" ht="146.25">
      <c r="A473" s="34"/>
      <c r="B473" s="35"/>
      <c r="C473" s="36"/>
      <c r="D473" s="216" t="s">
        <v>137</v>
      </c>
      <c r="E473" s="36"/>
      <c r="F473" s="220" t="s">
        <v>631</v>
      </c>
      <c r="G473" s="36"/>
      <c r="H473" s="36"/>
      <c r="I473" s="115"/>
      <c r="J473" s="36"/>
      <c r="K473" s="36"/>
      <c r="L473" s="39"/>
      <c r="M473" s="218"/>
      <c r="N473" s="219"/>
      <c r="O473" s="71"/>
      <c r="P473" s="71"/>
      <c r="Q473" s="71"/>
      <c r="R473" s="71"/>
      <c r="S473" s="71"/>
      <c r="T473" s="72"/>
      <c r="U473" s="34"/>
      <c r="V473" s="34"/>
      <c r="W473" s="34"/>
      <c r="X473" s="34"/>
      <c r="Y473" s="34"/>
      <c r="Z473" s="34"/>
      <c r="AA473" s="34"/>
      <c r="AB473" s="34"/>
      <c r="AC473" s="34"/>
      <c r="AD473" s="34"/>
      <c r="AE473" s="34"/>
      <c r="AT473" s="17" t="s">
        <v>137</v>
      </c>
      <c r="AU473" s="17" t="s">
        <v>88</v>
      </c>
    </row>
    <row r="474" spans="1:65" s="13" customFormat="1" ht="11.25">
      <c r="B474" s="221"/>
      <c r="C474" s="222"/>
      <c r="D474" s="216" t="s">
        <v>141</v>
      </c>
      <c r="E474" s="223" t="s">
        <v>1</v>
      </c>
      <c r="F474" s="224" t="s">
        <v>632</v>
      </c>
      <c r="G474" s="222"/>
      <c r="H474" s="225">
        <v>14</v>
      </c>
      <c r="I474" s="226"/>
      <c r="J474" s="222"/>
      <c r="K474" s="222"/>
      <c r="L474" s="227"/>
      <c r="M474" s="228"/>
      <c r="N474" s="229"/>
      <c r="O474" s="229"/>
      <c r="P474" s="229"/>
      <c r="Q474" s="229"/>
      <c r="R474" s="229"/>
      <c r="S474" s="229"/>
      <c r="T474" s="230"/>
      <c r="AT474" s="231" t="s">
        <v>141</v>
      </c>
      <c r="AU474" s="231" t="s">
        <v>88</v>
      </c>
      <c r="AV474" s="13" t="s">
        <v>88</v>
      </c>
      <c r="AW474" s="13" t="s">
        <v>34</v>
      </c>
      <c r="AX474" s="13" t="s">
        <v>78</v>
      </c>
      <c r="AY474" s="231" t="s">
        <v>126</v>
      </c>
    </row>
    <row r="475" spans="1:65" s="13" customFormat="1" ht="11.25">
      <c r="B475" s="221"/>
      <c r="C475" s="222"/>
      <c r="D475" s="216" t="s">
        <v>141</v>
      </c>
      <c r="E475" s="223" t="s">
        <v>1</v>
      </c>
      <c r="F475" s="224" t="s">
        <v>99</v>
      </c>
      <c r="G475" s="222"/>
      <c r="H475" s="225">
        <v>-1</v>
      </c>
      <c r="I475" s="226"/>
      <c r="J475" s="222"/>
      <c r="K475" s="222"/>
      <c r="L475" s="227"/>
      <c r="M475" s="228"/>
      <c r="N475" s="229"/>
      <c r="O475" s="229"/>
      <c r="P475" s="229"/>
      <c r="Q475" s="229"/>
      <c r="R475" s="229"/>
      <c r="S475" s="229"/>
      <c r="T475" s="230"/>
      <c r="AT475" s="231" t="s">
        <v>141</v>
      </c>
      <c r="AU475" s="231" t="s">
        <v>88</v>
      </c>
      <c r="AV475" s="13" t="s">
        <v>88</v>
      </c>
      <c r="AW475" s="13" t="s">
        <v>34</v>
      </c>
      <c r="AX475" s="13" t="s">
        <v>78</v>
      </c>
      <c r="AY475" s="231" t="s">
        <v>126</v>
      </c>
    </row>
    <row r="476" spans="1:65" s="15" customFormat="1" ht="11.25">
      <c r="B476" s="242"/>
      <c r="C476" s="243"/>
      <c r="D476" s="216" t="s">
        <v>141</v>
      </c>
      <c r="E476" s="244" t="s">
        <v>1</v>
      </c>
      <c r="F476" s="245" t="s">
        <v>169</v>
      </c>
      <c r="G476" s="243"/>
      <c r="H476" s="246">
        <v>13</v>
      </c>
      <c r="I476" s="247"/>
      <c r="J476" s="243"/>
      <c r="K476" s="243"/>
      <c r="L476" s="248"/>
      <c r="M476" s="249"/>
      <c r="N476" s="250"/>
      <c r="O476" s="250"/>
      <c r="P476" s="250"/>
      <c r="Q476" s="250"/>
      <c r="R476" s="250"/>
      <c r="S476" s="250"/>
      <c r="T476" s="251"/>
      <c r="AT476" s="252" t="s">
        <v>141</v>
      </c>
      <c r="AU476" s="252" t="s">
        <v>88</v>
      </c>
      <c r="AV476" s="15" t="s">
        <v>133</v>
      </c>
      <c r="AW476" s="15" t="s">
        <v>34</v>
      </c>
      <c r="AX476" s="15" t="s">
        <v>86</v>
      </c>
      <c r="AY476" s="252" t="s">
        <v>126</v>
      </c>
    </row>
    <row r="477" spans="1:65" s="2" customFormat="1" ht="21.75" customHeight="1">
      <c r="A477" s="34"/>
      <c r="B477" s="35"/>
      <c r="C477" s="203" t="s">
        <v>633</v>
      </c>
      <c r="D477" s="203" t="s">
        <v>128</v>
      </c>
      <c r="E477" s="204" t="s">
        <v>634</v>
      </c>
      <c r="F477" s="205" t="s">
        <v>635</v>
      </c>
      <c r="G477" s="206" t="s">
        <v>131</v>
      </c>
      <c r="H477" s="207">
        <v>1</v>
      </c>
      <c r="I477" s="208"/>
      <c r="J477" s="209">
        <f>ROUND(I477*H477,2)</f>
        <v>0</v>
      </c>
      <c r="K477" s="205" t="s">
        <v>132</v>
      </c>
      <c r="L477" s="39"/>
      <c r="M477" s="210" t="s">
        <v>1</v>
      </c>
      <c r="N477" s="211" t="s">
        <v>43</v>
      </c>
      <c r="O477" s="71"/>
      <c r="P477" s="212">
        <f>O477*H477</f>
        <v>0</v>
      </c>
      <c r="Q477" s="212">
        <v>1.0000000000000001E-5</v>
      </c>
      <c r="R477" s="212">
        <f>Q477*H477</f>
        <v>1.0000000000000001E-5</v>
      </c>
      <c r="S477" s="212">
        <v>0</v>
      </c>
      <c r="T477" s="213">
        <f>S477*H477</f>
        <v>0</v>
      </c>
      <c r="U477" s="34"/>
      <c r="V477" s="34"/>
      <c r="W477" s="34"/>
      <c r="X477" s="34"/>
      <c r="Y477" s="34"/>
      <c r="Z477" s="34"/>
      <c r="AA477" s="34"/>
      <c r="AB477" s="34"/>
      <c r="AC477" s="34"/>
      <c r="AD477" s="34"/>
      <c r="AE477" s="34"/>
      <c r="AR477" s="214" t="s">
        <v>133</v>
      </c>
      <c r="AT477" s="214" t="s">
        <v>128</v>
      </c>
      <c r="AU477" s="214" t="s">
        <v>88</v>
      </c>
      <c r="AY477" s="17" t="s">
        <v>126</v>
      </c>
      <c r="BE477" s="215">
        <f>IF(N477="základní",J477,0)</f>
        <v>0</v>
      </c>
      <c r="BF477" s="215">
        <f>IF(N477="snížená",J477,0)</f>
        <v>0</v>
      </c>
      <c r="BG477" s="215">
        <f>IF(N477="zákl. přenesená",J477,0)</f>
        <v>0</v>
      </c>
      <c r="BH477" s="215">
        <f>IF(N477="sníž. přenesená",J477,0)</f>
        <v>0</v>
      </c>
      <c r="BI477" s="215">
        <f>IF(N477="nulová",J477,0)</f>
        <v>0</v>
      </c>
      <c r="BJ477" s="17" t="s">
        <v>86</v>
      </c>
      <c r="BK477" s="215">
        <f>ROUND(I477*H477,2)</f>
        <v>0</v>
      </c>
      <c r="BL477" s="17" t="s">
        <v>133</v>
      </c>
      <c r="BM477" s="214" t="s">
        <v>636</v>
      </c>
    </row>
    <row r="478" spans="1:65" s="2" customFormat="1" ht="19.5">
      <c r="A478" s="34"/>
      <c r="B478" s="35"/>
      <c r="C478" s="36"/>
      <c r="D478" s="216" t="s">
        <v>135</v>
      </c>
      <c r="E478" s="36"/>
      <c r="F478" s="217" t="s">
        <v>637</v>
      </c>
      <c r="G478" s="36"/>
      <c r="H478" s="36"/>
      <c r="I478" s="115"/>
      <c r="J478" s="36"/>
      <c r="K478" s="36"/>
      <c r="L478" s="39"/>
      <c r="M478" s="218"/>
      <c r="N478" s="219"/>
      <c r="O478" s="71"/>
      <c r="P478" s="71"/>
      <c r="Q478" s="71"/>
      <c r="R478" s="71"/>
      <c r="S478" s="71"/>
      <c r="T478" s="72"/>
      <c r="U478" s="34"/>
      <c r="V478" s="34"/>
      <c r="W478" s="34"/>
      <c r="X478" s="34"/>
      <c r="Y478" s="34"/>
      <c r="Z478" s="34"/>
      <c r="AA478" s="34"/>
      <c r="AB478" s="34"/>
      <c r="AC478" s="34"/>
      <c r="AD478" s="34"/>
      <c r="AE478" s="34"/>
      <c r="AT478" s="17" t="s">
        <v>135</v>
      </c>
      <c r="AU478" s="17" t="s">
        <v>88</v>
      </c>
    </row>
    <row r="479" spans="1:65" s="2" customFormat="1" ht="146.25">
      <c r="A479" s="34"/>
      <c r="B479" s="35"/>
      <c r="C479" s="36"/>
      <c r="D479" s="216" t="s">
        <v>137</v>
      </c>
      <c r="E479" s="36"/>
      <c r="F479" s="220" t="s">
        <v>631</v>
      </c>
      <c r="G479" s="36"/>
      <c r="H479" s="36"/>
      <c r="I479" s="115"/>
      <c r="J479" s="36"/>
      <c r="K479" s="36"/>
      <c r="L479" s="39"/>
      <c r="M479" s="218"/>
      <c r="N479" s="219"/>
      <c r="O479" s="71"/>
      <c r="P479" s="71"/>
      <c r="Q479" s="71"/>
      <c r="R479" s="71"/>
      <c r="S479" s="71"/>
      <c r="T479" s="72"/>
      <c r="U479" s="34"/>
      <c r="V479" s="34"/>
      <c r="W479" s="34"/>
      <c r="X479" s="34"/>
      <c r="Y479" s="34"/>
      <c r="Z479" s="34"/>
      <c r="AA479" s="34"/>
      <c r="AB479" s="34"/>
      <c r="AC479" s="34"/>
      <c r="AD479" s="34"/>
      <c r="AE479" s="34"/>
      <c r="AT479" s="17" t="s">
        <v>137</v>
      </c>
      <c r="AU479" s="17" t="s">
        <v>88</v>
      </c>
    </row>
    <row r="480" spans="1:65" s="13" customFormat="1" ht="11.25">
      <c r="B480" s="221"/>
      <c r="C480" s="222"/>
      <c r="D480" s="216" t="s">
        <v>141</v>
      </c>
      <c r="E480" s="223" t="s">
        <v>1</v>
      </c>
      <c r="F480" s="224" t="s">
        <v>86</v>
      </c>
      <c r="G480" s="222"/>
      <c r="H480" s="225">
        <v>1</v>
      </c>
      <c r="I480" s="226"/>
      <c r="J480" s="222"/>
      <c r="K480" s="222"/>
      <c r="L480" s="227"/>
      <c r="M480" s="228"/>
      <c r="N480" s="229"/>
      <c r="O480" s="229"/>
      <c r="P480" s="229"/>
      <c r="Q480" s="229"/>
      <c r="R480" s="229"/>
      <c r="S480" s="229"/>
      <c r="T480" s="230"/>
      <c r="AT480" s="231" t="s">
        <v>141</v>
      </c>
      <c r="AU480" s="231" t="s">
        <v>88</v>
      </c>
      <c r="AV480" s="13" t="s">
        <v>88</v>
      </c>
      <c r="AW480" s="13" t="s">
        <v>34</v>
      </c>
      <c r="AX480" s="13" t="s">
        <v>86</v>
      </c>
      <c r="AY480" s="231" t="s">
        <v>126</v>
      </c>
    </row>
    <row r="481" spans="1:65" s="2" customFormat="1" ht="21.75" customHeight="1">
      <c r="A481" s="34"/>
      <c r="B481" s="35"/>
      <c r="C481" s="253" t="s">
        <v>638</v>
      </c>
      <c r="D481" s="253" t="s">
        <v>263</v>
      </c>
      <c r="E481" s="254" t="s">
        <v>639</v>
      </c>
      <c r="F481" s="255" t="s">
        <v>640</v>
      </c>
      <c r="G481" s="256" t="s">
        <v>131</v>
      </c>
      <c r="H481" s="257">
        <v>2</v>
      </c>
      <c r="I481" s="258"/>
      <c r="J481" s="259">
        <f>ROUND(I481*H481,2)</f>
        <v>0</v>
      </c>
      <c r="K481" s="255" t="s">
        <v>132</v>
      </c>
      <c r="L481" s="260"/>
      <c r="M481" s="261" t="s">
        <v>1</v>
      </c>
      <c r="N481" s="262" t="s">
        <v>43</v>
      </c>
      <c r="O481" s="71"/>
      <c r="P481" s="212">
        <f>O481*H481</f>
        <v>0</v>
      </c>
      <c r="Q481" s="212">
        <v>2.5999999999999999E-3</v>
      </c>
      <c r="R481" s="212">
        <f>Q481*H481</f>
        <v>5.1999999999999998E-3</v>
      </c>
      <c r="S481" s="212">
        <v>0</v>
      </c>
      <c r="T481" s="213">
        <f>S481*H481</f>
        <v>0</v>
      </c>
      <c r="U481" s="34"/>
      <c r="V481" s="34"/>
      <c r="W481" s="34"/>
      <c r="X481" s="34"/>
      <c r="Y481" s="34"/>
      <c r="Z481" s="34"/>
      <c r="AA481" s="34"/>
      <c r="AB481" s="34"/>
      <c r="AC481" s="34"/>
      <c r="AD481" s="34"/>
      <c r="AE481" s="34"/>
      <c r="AR481" s="214" t="s">
        <v>184</v>
      </c>
      <c r="AT481" s="214" t="s">
        <v>263</v>
      </c>
      <c r="AU481" s="214" t="s">
        <v>88</v>
      </c>
      <c r="AY481" s="17" t="s">
        <v>126</v>
      </c>
      <c r="BE481" s="215">
        <f>IF(N481="základní",J481,0)</f>
        <v>0</v>
      </c>
      <c r="BF481" s="215">
        <f>IF(N481="snížená",J481,0)</f>
        <v>0</v>
      </c>
      <c r="BG481" s="215">
        <f>IF(N481="zákl. přenesená",J481,0)</f>
        <v>0</v>
      </c>
      <c r="BH481" s="215">
        <f>IF(N481="sníž. přenesená",J481,0)</f>
        <v>0</v>
      </c>
      <c r="BI481" s="215">
        <f>IF(N481="nulová",J481,0)</f>
        <v>0</v>
      </c>
      <c r="BJ481" s="17" t="s">
        <v>86</v>
      </c>
      <c r="BK481" s="215">
        <f>ROUND(I481*H481,2)</f>
        <v>0</v>
      </c>
      <c r="BL481" s="17" t="s">
        <v>133</v>
      </c>
      <c r="BM481" s="214" t="s">
        <v>641</v>
      </c>
    </row>
    <row r="482" spans="1:65" s="2" customFormat="1" ht="19.5">
      <c r="A482" s="34"/>
      <c r="B482" s="35"/>
      <c r="C482" s="36"/>
      <c r="D482" s="216" t="s">
        <v>135</v>
      </c>
      <c r="E482" s="36"/>
      <c r="F482" s="217" t="s">
        <v>640</v>
      </c>
      <c r="G482" s="36"/>
      <c r="H482" s="36"/>
      <c r="I482" s="115"/>
      <c r="J482" s="36"/>
      <c r="K482" s="36"/>
      <c r="L482" s="39"/>
      <c r="M482" s="218"/>
      <c r="N482" s="219"/>
      <c r="O482" s="71"/>
      <c r="P482" s="71"/>
      <c r="Q482" s="71"/>
      <c r="R482" s="71"/>
      <c r="S482" s="71"/>
      <c r="T482" s="72"/>
      <c r="U482" s="34"/>
      <c r="V482" s="34"/>
      <c r="W482" s="34"/>
      <c r="X482" s="34"/>
      <c r="Y482" s="34"/>
      <c r="Z482" s="34"/>
      <c r="AA482" s="34"/>
      <c r="AB482" s="34"/>
      <c r="AC482" s="34"/>
      <c r="AD482" s="34"/>
      <c r="AE482" s="34"/>
      <c r="AT482" s="17" t="s">
        <v>135</v>
      </c>
      <c r="AU482" s="17" t="s">
        <v>88</v>
      </c>
    </row>
    <row r="483" spans="1:65" s="13" customFormat="1" ht="11.25">
      <c r="B483" s="221"/>
      <c r="C483" s="222"/>
      <c r="D483" s="216" t="s">
        <v>141</v>
      </c>
      <c r="E483" s="223" t="s">
        <v>1</v>
      </c>
      <c r="F483" s="224" t="s">
        <v>642</v>
      </c>
      <c r="G483" s="222"/>
      <c r="H483" s="225">
        <v>2</v>
      </c>
      <c r="I483" s="226"/>
      <c r="J483" s="222"/>
      <c r="K483" s="222"/>
      <c r="L483" s="227"/>
      <c r="M483" s="228"/>
      <c r="N483" s="229"/>
      <c r="O483" s="229"/>
      <c r="P483" s="229"/>
      <c r="Q483" s="229"/>
      <c r="R483" s="229"/>
      <c r="S483" s="229"/>
      <c r="T483" s="230"/>
      <c r="AT483" s="231" t="s">
        <v>141</v>
      </c>
      <c r="AU483" s="231" t="s">
        <v>88</v>
      </c>
      <c r="AV483" s="13" t="s">
        <v>88</v>
      </c>
      <c r="AW483" s="13" t="s">
        <v>34</v>
      </c>
      <c r="AX483" s="13" t="s">
        <v>86</v>
      </c>
      <c r="AY483" s="231" t="s">
        <v>126</v>
      </c>
    </row>
    <row r="484" spans="1:65" s="2" customFormat="1" ht="21.75" customHeight="1">
      <c r="A484" s="34"/>
      <c r="B484" s="35"/>
      <c r="C484" s="253" t="s">
        <v>643</v>
      </c>
      <c r="D484" s="253" t="s">
        <v>263</v>
      </c>
      <c r="E484" s="254" t="s">
        <v>644</v>
      </c>
      <c r="F484" s="255" t="s">
        <v>645</v>
      </c>
      <c r="G484" s="256" t="s">
        <v>131</v>
      </c>
      <c r="H484" s="257">
        <v>6</v>
      </c>
      <c r="I484" s="258"/>
      <c r="J484" s="259">
        <f>ROUND(I484*H484,2)</f>
        <v>0</v>
      </c>
      <c r="K484" s="255" t="s">
        <v>132</v>
      </c>
      <c r="L484" s="260"/>
      <c r="M484" s="261" t="s">
        <v>1</v>
      </c>
      <c r="N484" s="262" t="s">
        <v>43</v>
      </c>
      <c r="O484" s="71"/>
      <c r="P484" s="212">
        <f>O484*H484</f>
        <v>0</v>
      </c>
      <c r="Q484" s="212">
        <v>1.2999999999999999E-3</v>
      </c>
      <c r="R484" s="212">
        <f>Q484*H484</f>
        <v>7.7999999999999996E-3</v>
      </c>
      <c r="S484" s="212">
        <v>0</v>
      </c>
      <c r="T484" s="213">
        <f>S484*H484</f>
        <v>0</v>
      </c>
      <c r="U484" s="34"/>
      <c r="V484" s="34"/>
      <c r="W484" s="34"/>
      <c r="X484" s="34"/>
      <c r="Y484" s="34"/>
      <c r="Z484" s="34"/>
      <c r="AA484" s="34"/>
      <c r="AB484" s="34"/>
      <c r="AC484" s="34"/>
      <c r="AD484" s="34"/>
      <c r="AE484" s="34"/>
      <c r="AR484" s="214" t="s">
        <v>184</v>
      </c>
      <c r="AT484" s="214" t="s">
        <v>263</v>
      </c>
      <c r="AU484" s="214" t="s">
        <v>88</v>
      </c>
      <c r="AY484" s="17" t="s">
        <v>126</v>
      </c>
      <c r="BE484" s="215">
        <f>IF(N484="základní",J484,0)</f>
        <v>0</v>
      </c>
      <c r="BF484" s="215">
        <f>IF(N484="snížená",J484,0)</f>
        <v>0</v>
      </c>
      <c r="BG484" s="215">
        <f>IF(N484="zákl. přenesená",J484,0)</f>
        <v>0</v>
      </c>
      <c r="BH484" s="215">
        <f>IF(N484="sníž. přenesená",J484,0)</f>
        <v>0</v>
      </c>
      <c r="BI484" s="215">
        <f>IF(N484="nulová",J484,0)</f>
        <v>0</v>
      </c>
      <c r="BJ484" s="17" t="s">
        <v>86</v>
      </c>
      <c r="BK484" s="215">
        <f>ROUND(I484*H484,2)</f>
        <v>0</v>
      </c>
      <c r="BL484" s="17" t="s">
        <v>133</v>
      </c>
      <c r="BM484" s="214" t="s">
        <v>646</v>
      </c>
    </row>
    <row r="485" spans="1:65" s="2" customFormat="1" ht="11.25">
      <c r="A485" s="34"/>
      <c r="B485" s="35"/>
      <c r="C485" s="36"/>
      <c r="D485" s="216" t="s">
        <v>135</v>
      </c>
      <c r="E485" s="36"/>
      <c r="F485" s="217" t="s">
        <v>645</v>
      </c>
      <c r="G485" s="36"/>
      <c r="H485" s="36"/>
      <c r="I485" s="115"/>
      <c r="J485" s="36"/>
      <c r="K485" s="36"/>
      <c r="L485" s="39"/>
      <c r="M485" s="218"/>
      <c r="N485" s="219"/>
      <c r="O485" s="71"/>
      <c r="P485" s="71"/>
      <c r="Q485" s="71"/>
      <c r="R485" s="71"/>
      <c r="S485" s="71"/>
      <c r="T485" s="72"/>
      <c r="U485" s="34"/>
      <c r="V485" s="34"/>
      <c r="W485" s="34"/>
      <c r="X485" s="34"/>
      <c r="Y485" s="34"/>
      <c r="Z485" s="34"/>
      <c r="AA485" s="34"/>
      <c r="AB485" s="34"/>
      <c r="AC485" s="34"/>
      <c r="AD485" s="34"/>
      <c r="AE485" s="34"/>
      <c r="AT485" s="17" t="s">
        <v>135</v>
      </c>
      <c r="AU485" s="17" t="s">
        <v>88</v>
      </c>
    </row>
    <row r="486" spans="1:65" s="13" customFormat="1" ht="11.25">
      <c r="B486" s="221"/>
      <c r="C486" s="222"/>
      <c r="D486" s="216" t="s">
        <v>141</v>
      </c>
      <c r="E486" s="223" t="s">
        <v>1</v>
      </c>
      <c r="F486" s="224" t="s">
        <v>647</v>
      </c>
      <c r="G486" s="222"/>
      <c r="H486" s="225">
        <v>2</v>
      </c>
      <c r="I486" s="226"/>
      <c r="J486" s="222"/>
      <c r="K486" s="222"/>
      <c r="L486" s="227"/>
      <c r="M486" s="228"/>
      <c r="N486" s="229"/>
      <c r="O486" s="229"/>
      <c r="P486" s="229"/>
      <c r="Q486" s="229"/>
      <c r="R486" s="229"/>
      <c r="S486" s="229"/>
      <c r="T486" s="230"/>
      <c r="AT486" s="231" t="s">
        <v>141</v>
      </c>
      <c r="AU486" s="231" t="s">
        <v>88</v>
      </c>
      <c r="AV486" s="13" t="s">
        <v>88</v>
      </c>
      <c r="AW486" s="13" t="s">
        <v>34</v>
      </c>
      <c r="AX486" s="13" t="s">
        <v>78</v>
      </c>
      <c r="AY486" s="231" t="s">
        <v>126</v>
      </c>
    </row>
    <row r="487" spans="1:65" s="13" customFormat="1" ht="11.25">
      <c r="B487" s="221"/>
      <c r="C487" s="222"/>
      <c r="D487" s="216" t="s">
        <v>141</v>
      </c>
      <c r="E487" s="223" t="s">
        <v>1</v>
      </c>
      <c r="F487" s="224" t="s">
        <v>648</v>
      </c>
      <c r="G487" s="222"/>
      <c r="H487" s="225">
        <v>2</v>
      </c>
      <c r="I487" s="226"/>
      <c r="J487" s="222"/>
      <c r="K487" s="222"/>
      <c r="L487" s="227"/>
      <c r="M487" s="228"/>
      <c r="N487" s="229"/>
      <c r="O487" s="229"/>
      <c r="P487" s="229"/>
      <c r="Q487" s="229"/>
      <c r="R487" s="229"/>
      <c r="S487" s="229"/>
      <c r="T487" s="230"/>
      <c r="AT487" s="231" t="s">
        <v>141</v>
      </c>
      <c r="AU487" s="231" t="s">
        <v>88</v>
      </c>
      <c r="AV487" s="13" t="s">
        <v>88</v>
      </c>
      <c r="AW487" s="13" t="s">
        <v>34</v>
      </c>
      <c r="AX487" s="13" t="s">
        <v>78</v>
      </c>
      <c r="AY487" s="231" t="s">
        <v>126</v>
      </c>
    </row>
    <row r="488" spans="1:65" s="13" customFormat="1" ht="11.25">
      <c r="B488" s="221"/>
      <c r="C488" s="222"/>
      <c r="D488" s="216" t="s">
        <v>141</v>
      </c>
      <c r="E488" s="223" t="s">
        <v>1</v>
      </c>
      <c r="F488" s="224" t="s">
        <v>649</v>
      </c>
      <c r="G488" s="222"/>
      <c r="H488" s="225">
        <v>2</v>
      </c>
      <c r="I488" s="226"/>
      <c r="J488" s="222"/>
      <c r="K488" s="222"/>
      <c r="L488" s="227"/>
      <c r="M488" s="228"/>
      <c r="N488" s="229"/>
      <c r="O488" s="229"/>
      <c r="P488" s="229"/>
      <c r="Q488" s="229"/>
      <c r="R488" s="229"/>
      <c r="S488" s="229"/>
      <c r="T488" s="230"/>
      <c r="AT488" s="231" t="s">
        <v>141</v>
      </c>
      <c r="AU488" s="231" t="s">
        <v>88</v>
      </c>
      <c r="AV488" s="13" t="s">
        <v>88</v>
      </c>
      <c r="AW488" s="13" t="s">
        <v>34</v>
      </c>
      <c r="AX488" s="13" t="s">
        <v>78</v>
      </c>
      <c r="AY488" s="231" t="s">
        <v>126</v>
      </c>
    </row>
    <row r="489" spans="1:65" s="15" customFormat="1" ht="11.25">
      <c r="B489" s="242"/>
      <c r="C489" s="243"/>
      <c r="D489" s="216" t="s">
        <v>141</v>
      </c>
      <c r="E489" s="244" t="s">
        <v>1</v>
      </c>
      <c r="F489" s="245" t="s">
        <v>169</v>
      </c>
      <c r="G489" s="243"/>
      <c r="H489" s="246">
        <v>6</v>
      </c>
      <c r="I489" s="247"/>
      <c r="J489" s="243"/>
      <c r="K489" s="243"/>
      <c r="L489" s="248"/>
      <c r="M489" s="249"/>
      <c r="N489" s="250"/>
      <c r="O489" s="250"/>
      <c r="P489" s="250"/>
      <c r="Q489" s="250"/>
      <c r="R489" s="250"/>
      <c r="S489" s="250"/>
      <c r="T489" s="251"/>
      <c r="AT489" s="252" t="s">
        <v>141</v>
      </c>
      <c r="AU489" s="252" t="s">
        <v>88</v>
      </c>
      <c r="AV489" s="15" t="s">
        <v>133</v>
      </c>
      <c r="AW489" s="15" t="s">
        <v>34</v>
      </c>
      <c r="AX489" s="15" t="s">
        <v>86</v>
      </c>
      <c r="AY489" s="252" t="s">
        <v>126</v>
      </c>
    </row>
    <row r="490" spans="1:65" s="2" customFormat="1" ht="16.5" customHeight="1">
      <c r="A490" s="34"/>
      <c r="B490" s="35"/>
      <c r="C490" s="253" t="s">
        <v>650</v>
      </c>
      <c r="D490" s="253" t="s">
        <v>263</v>
      </c>
      <c r="E490" s="254" t="s">
        <v>651</v>
      </c>
      <c r="F490" s="255" t="s">
        <v>652</v>
      </c>
      <c r="G490" s="256" t="s">
        <v>131</v>
      </c>
      <c r="H490" s="257">
        <v>3</v>
      </c>
      <c r="I490" s="258"/>
      <c r="J490" s="259">
        <f>ROUND(I490*H490,2)</f>
        <v>0</v>
      </c>
      <c r="K490" s="255" t="s">
        <v>132</v>
      </c>
      <c r="L490" s="260"/>
      <c r="M490" s="261" t="s">
        <v>1</v>
      </c>
      <c r="N490" s="262" t="s">
        <v>43</v>
      </c>
      <c r="O490" s="71"/>
      <c r="P490" s="212">
        <f>O490*H490</f>
        <v>0</v>
      </c>
      <c r="Q490" s="212">
        <v>2.5000000000000001E-3</v>
      </c>
      <c r="R490" s="212">
        <f>Q490*H490</f>
        <v>7.4999999999999997E-3</v>
      </c>
      <c r="S490" s="212">
        <v>0</v>
      </c>
      <c r="T490" s="213">
        <f>S490*H490</f>
        <v>0</v>
      </c>
      <c r="U490" s="34"/>
      <c r="V490" s="34"/>
      <c r="W490" s="34"/>
      <c r="X490" s="34"/>
      <c r="Y490" s="34"/>
      <c r="Z490" s="34"/>
      <c r="AA490" s="34"/>
      <c r="AB490" s="34"/>
      <c r="AC490" s="34"/>
      <c r="AD490" s="34"/>
      <c r="AE490" s="34"/>
      <c r="AR490" s="214" t="s">
        <v>184</v>
      </c>
      <c r="AT490" s="214" t="s">
        <v>263</v>
      </c>
      <c r="AU490" s="214" t="s">
        <v>88</v>
      </c>
      <c r="AY490" s="17" t="s">
        <v>126</v>
      </c>
      <c r="BE490" s="215">
        <f>IF(N490="základní",J490,0)</f>
        <v>0</v>
      </c>
      <c r="BF490" s="215">
        <f>IF(N490="snížená",J490,0)</f>
        <v>0</v>
      </c>
      <c r="BG490" s="215">
        <f>IF(N490="zákl. přenesená",J490,0)</f>
        <v>0</v>
      </c>
      <c r="BH490" s="215">
        <f>IF(N490="sníž. přenesená",J490,0)</f>
        <v>0</v>
      </c>
      <c r="BI490" s="215">
        <f>IF(N490="nulová",J490,0)</f>
        <v>0</v>
      </c>
      <c r="BJ490" s="17" t="s">
        <v>86</v>
      </c>
      <c r="BK490" s="215">
        <f>ROUND(I490*H490,2)</f>
        <v>0</v>
      </c>
      <c r="BL490" s="17" t="s">
        <v>133</v>
      </c>
      <c r="BM490" s="214" t="s">
        <v>653</v>
      </c>
    </row>
    <row r="491" spans="1:65" s="2" customFormat="1" ht="11.25">
      <c r="A491" s="34"/>
      <c r="B491" s="35"/>
      <c r="C491" s="36"/>
      <c r="D491" s="216" t="s">
        <v>135</v>
      </c>
      <c r="E491" s="36"/>
      <c r="F491" s="217" t="s">
        <v>652</v>
      </c>
      <c r="G491" s="36"/>
      <c r="H491" s="36"/>
      <c r="I491" s="115"/>
      <c r="J491" s="36"/>
      <c r="K491" s="36"/>
      <c r="L491" s="39"/>
      <c r="M491" s="218"/>
      <c r="N491" s="219"/>
      <c r="O491" s="71"/>
      <c r="P491" s="71"/>
      <c r="Q491" s="71"/>
      <c r="R491" s="71"/>
      <c r="S491" s="71"/>
      <c r="T491" s="72"/>
      <c r="U491" s="34"/>
      <c r="V491" s="34"/>
      <c r="W491" s="34"/>
      <c r="X491" s="34"/>
      <c r="Y491" s="34"/>
      <c r="Z491" s="34"/>
      <c r="AA491" s="34"/>
      <c r="AB491" s="34"/>
      <c r="AC491" s="34"/>
      <c r="AD491" s="34"/>
      <c r="AE491" s="34"/>
      <c r="AT491" s="17" t="s">
        <v>135</v>
      </c>
      <c r="AU491" s="17" t="s">
        <v>88</v>
      </c>
    </row>
    <row r="492" spans="1:65" s="13" customFormat="1" ht="11.25">
      <c r="B492" s="221"/>
      <c r="C492" s="222"/>
      <c r="D492" s="216" t="s">
        <v>141</v>
      </c>
      <c r="E492" s="223" t="s">
        <v>1</v>
      </c>
      <c r="F492" s="224" t="s">
        <v>654</v>
      </c>
      <c r="G492" s="222"/>
      <c r="H492" s="225">
        <v>3</v>
      </c>
      <c r="I492" s="226"/>
      <c r="J492" s="222"/>
      <c r="K492" s="222"/>
      <c r="L492" s="227"/>
      <c r="M492" s="228"/>
      <c r="N492" s="229"/>
      <c r="O492" s="229"/>
      <c r="P492" s="229"/>
      <c r="Q492" s="229"/>
      <c r="R492" s="229"/>
      <c r="S492" s="229"/>
      <c r="T492" s="230"/>
      <c r="AT492" s="231" t="s">
        <v>141</v>
      </c>
      <c r="AU492" s="231" t="s">
        <v>88</v>
      </c>
      <c r="AV492" s="13" t="s">
        <v>88</v>
      </c>
      <c r="AW492" s="13" t="s">
        <v>34</v>
      </c>
      <c r="AX492" s="13" t="s">
        <v>86</v>
      </c>
      <c r="AY492" s="231" t="s">
        <v>126</v>
      </c>
    </row>
    <row r="493" spans="1:65" s="2" customFormat="1" ht="16.5" customHeight="1">
      <c r="A493" s="34"/>
      <c r="B493" s="35"/>
      <c r="C493" s="253" t="s">
        <v>655</v>
      </c>
      <c r="D493" s="253" t="s">
        <v>263</v>
      </c>
      <c r="E493" s="254" t="s">
        <v>656</v>
      </c>
      <c r="F493" s="255" t="s">
        <v>657</v>
      </c>
      <c r="G493" s="256" t="s">
        <v>131</v>
      </c>
      <c r="H493" s="257">
        <v>3</v>
      </c>
      <c r="I493" s="258"/>
      <c r="J493" s="259">
        <f>ROUND(I493*H493,2)</f>
        <v>0</v>
      </c>
      <c r="K493" s="255" t="s">
        <v>132</v>
      </c>
      <c r="L493" s="260"/>
      <c r="M493" s="261" t="s">
        <v>1</v>
      </c>
      <c r="N493" s="262" t="s">
        <v>43</v>
      </c>
      <c r="O493" s="71"/>
      <c r="P493" s="212">
        <f>O493*H493</f>
        <v>0</v>
      </c>
      <c r="Q493" s="212">
        <v>4.0000000000000001E-3</v>
      </c>
      <c r="R493" s="212">
        <f>Q493*H493</f>
        <v>1.2E-2</v>
      </c>
      <c r="S493" s="212">
        <v>0</v>
      </c>
      <c r="T493" s="213">
        <f>S493*H493</f>
        <v>0</v>
      </c>
      <c r="U493" s="34"/>
      <c r="V493" s="34"/>
      <c r="W493" s="34"/>
      <c r="X493" s="34"/>
      <c r="Y493" s="34"/>
      <c r="Z493" s="34"/>
      <c r="AA493" s="34"/>
      <c r="AB493" s="34"/>
      <c r="AC493" s="34"/>
      <c r="AD493" s="34"/>
      <c r="AE493" s="34"/>
      <c r="AR493" s="214" t="s">
        <v>184</v>
      </c>
      <c r="AT493" s="214" t="s">
        <v>263</v>
      </c>
      <c r="AU493" s="214" t="s">
        <v>88</v>
      </c>
      <c r="AY493" s="17" t="s">
        <v>126</v>
      </c>
      <c r="BE493" s="215">
        <f>IF(N493="základní",J493,0)</f>
        <v>0</v>
      </c>
      <c r="BF493" s="215">
        <f>IF(N493="snížená",J493,0)</f>
        <v>0</v>
      </c>
      <c r="BG493" s="215">
        <f>IF(N493="zákl. přenesená",J493,0)</f>
        <v>0</v>
      </c>
      <c r="BH493" s="215">
        <f>IF(N493="sníž. přenesená",J493,0)</f>
        <v>0</v>
      </c>
      <c r="BI493" s="215">
        <f>IF(N493="nulová",J493,0)</f>
        <v>0</v>
      </c>
      <c r="BJ493" s="17" t="s">
        <v>86</v>
      </c>
      <c r="BK493" s="215">
        <f>ROUND(I493*H493,2)</f>
        <v>0</v>
      </c>
      <c r="BL493" s="17" t="s">
        <v>133</v>
      </c>
      <c r="BM493" s="214" t="s">
        <v>658</v>
      </c>
    </row>
    <row r="494" spans="1:65" s="2" customFormat="1" ht="11.25">
      <c r="A494" s="34"/>
      <c r="B494" s="35"/>
      <c r="C494" s="36"/>
      <c r="D494" s="216" t="s">
        <v>135</v>
      </c>
      <c r="E494" s="36"/>
      <c r="F494" s="217" t="s">
        <v>657</v>
      </c>
      <c r="G494" s="36"/>
      <c r="H494" s="36"/>
      <c r="I494" s="115"/>
      <c r="J494" s="36"/>
      <c r="K494" s="36"/>
      <c r="L494" s="39"/>
      <c r="M494" s="218"/>
      <c r="N494" s="219"/>
      <c r="O494" s="71"/>
      <c r="P494" s="71"/>
      <c r="Q494" s="71"/>
      <c r="R494" s="71"/>
      <c r="S494" s="71"/>
      <c r="T494" s="72"/>
      <c r="U494" s="34"/>
      <c r="V494" s="34"/>
      <c r="W494" s="34"/>
      <c r="X494" s="34"/>
      <c r="Y494" s="34"/>
      <c r="Z494" s="34"/>
      <c r="AA494" s="34"/>
      <c r="AB494" s="34"/>
      <c r="AC494" s="34"/>
      <c r="AD494" s="34"/>
      <c r="AE494" s="34"/>
      <c r="AT494" s="17" t="s">
        <v>135</v>
      </c>
      <c r="AU494" s="17" t="s">
        <v>88</v>
      </c>
    </row>
    <row r="495" spans="1:65" s="13" customFormat="1" ht="11.25">
      <c r="B495" s="221"/>
      <c r="C495" s="222"/>
      <c r="D495" s="216" t="s">
        <v>141</v>
      </c>
      <c r="E495" s="223" t="s">
        <v>1</v>
      </c>
      <c r="F495" s="224" t="s">
        <v>659</v>
      </c>
      <c r="G495" s="222"/>
      <c r="H495" s="225">
        <v>3</v>
      </c>
      <c r="I495" s="226"/>
      <c r="J495" s="222"/>
      <c r="K495" s="222"/>
      <c r="L495" s="227"/>
      <c r="M495" s="228"/>
      <c r="N495" s="229"/>
      <c r="O495" s="229"/>
      <c r="P495" s="229"/>
      <c r="Q495" s="229"/>
      <c r="R495" s="229"/>
      <c r="S495" s="229"/>
      <c r="T495" s="230"/>
      <c r="AT495" s="231" t="s">
        <v>141</v>
      </c>
      <c r="AU495" s="231" t="s">
        <v>88</v>
      </c>
      <c r="AV495" s="13" t="s">
        <v>88</v>
      </c>
      <c r="AW495" s="13" t="s">
        <v>34</v>
      </c>
      <c r="AX495" s="13" t="s">
        <v>86</v>
      </c>
      <c r="AY495" s="231" t="s">
        <v>126</v>
      </c>
    </row>
    <row r="496" spans="1:65" s="2" customFormat="1" ht="21.75" customHeight="1">
      <c r="A496" s="34"/>
      <c r="B496" s="35"/>
      <c r="C496" s="203" t="s">
        <v>660</v>
      </c>
      <c r="D496" s="203" t="s">
        <v>128</v>
      </c>
      <c r="E496" s="204" t="s">
        <v>661</v>
      </c>
      <c r="F496" s="205" t="s">
        <v>662</v>
      </c>
      <c r="G496" s="206" t="s">
        <v>131</v>
      </c>
      <c r="H496" s="207">
        <v>6</v>
      </c>
      <c r="I496" s="208"/>
      <c r="J496" s="209">
        <f>ROUND(I496*H496,2)</f>
        <v>0</v>
      </c>
      <c r="K496" s="205" t="s">
        <v>132</v>
      </c>
      <c r="L496" s="39"/>
      <c r="M496" s="210" t="s">
        <v>1</v>
      </c>
      <c r="N496" s="211" t="s">
        <v>43</v>
      </c>
      <c r="O496" s="71"/>
      <c r="P496" s="212">
        <f>O496*H496</f>
        <v>0</v>
      </c>
      <c r="Q496" s="212">
        <v>1.0499999999999999E-3</v>
      </c>
      <c r="R496" s="212">
        <f>Q496*H496</f>
        <v>6.3E-3</v>
      </c>
      <c r="S496" s="212">
        <v>0</v>
      </c>
      <c r="T496" s="213">
        <f>S496*H496</f>
        <v>0</v>
      </c>
      <c r="U496" s="34"/>
      <c r="V496" s="34"/>
      <c r="W496" s="34"/>
      <c r="X496" s="34"/>
      <c r="Y496" s="34"/>
      <c r="Z496" s="34"/>
      <c r="AA496" s="34"/>
      <c r="AB496" s="34"/>
      <c r="AC496" s="34"/>
      <c r="AD496" s="34"/>
      <c r="AE496" s="34"/>
      <c r="AR496" s="214" t="s">
        <v>133</v>
      </c>
      <c r="AT496" s="214" t="s">
        <v>128</v>
      </c>
      <c r="AU496" s="214" t="s">
        <v>88</v>
      </c>
      <c r="AY496" s="17" t="s">
        <v>126</v>
      </c>
      <c r="BE496" s="215">
        <f>IF(N496="základní",J496,0)</f>
        <v>0</v>
      </c>
      <c r="BF496" s="215">
        <f>IF(N496="snížená",J496,0)</f>
        <v>0</v>
      </c>
      <c r="BG496" s="215">
        <f>IF(N496="zákl. přenesená",J496,0)</f>
        <v>0</v>
      </c>
      <c r="BH496" s="215">
        <f>IF(N496="sníž. přenesená",J496,0)</f>
        <v>0</v>
      </c>
      <c r="BI496" s="215">
        <f>IF(N496="nulová",J496,0)</f>
        <v>0</v>
      </c>
      <c r="BJ496" s="17" t="s">
        <v>86</v>
      </c>
      <c r="BK496" s="215">
        <f>ROUND(I496*H496,2)</f>
        <v>0</v>
      </c>
      <c r="BL496" s="17" t="s">
        <v>133</v>
      </c>
      <c r="BM496" s="214" t="s">
        <v>663</v>
      </c>
    </row>
    <row r="497" spans="1:65" s="2" customFormat="1" ht="19.5">
      <c r="A497" s="34"/>
      <c r="B497" s="35"/>
      <c r="C497" s="36"/>
      <c r="D497" s="216" t="s">
        <v>135</v>
      </c>
      <c r="E497" s="36"/>
      <c r="F497" s="217" t="s">
        <v>664</v>
      </c>
      <c r="G497" s="36"/>
      <c r="H497" s="36"/>
      <c r="I497" s="115"/>
      <c r="J497" s="36"/>
      <c r="K497" s="36"/>
      <c r="L497" s="39"/>
      <c r="M497" s="218"/>
      <c r="N497" s="219"/>
      <c r="O497" s="71"/>
      <c r="P497" s="71"/>
      <c r="Q497" s="71"/>
      <c r="R497" s="71"/>
      <c r="S497" s="71"/>
      <c r="T497" s="72"/>
      <c r="U497" s="34"/>
      <c r="V497" s="34"/>
      <c r="W497" s="34"/>
      <c r="X497" s="34"/>
      <c r="Y497" s="34"/>
      <c r="Z497" s="34"/>
      <c r="AA497" s="34"/>
      <c r="AB497" s="34"/>
      <c r="AC497" s="34"/>
      <c r="AD497" s="34"/>
      <c r="AE497" s="34"/>
      <c r="AT497" s="17" t="s">
        <v>135</v>
      </c>
      <c r="AU497" s="17" t="s">
        <v>88</v>
      </c>
    </row>
    <row r="498" spans="1:65" s="2" customFormat="1" ht="146.25">
      <c r="A498" s="34"/>
      <c r="B498" s="35"/>
      <c r="C498" s="36"/>
      <c r="D498" s="216" t="s">
        <v>137</v>
      </c>
      <c r="E498" s="36"/>
      <c r="F498" s="220" t="s">
        <v>631</v>
      </c>
      <c r="G498" s="36"/>
      <c r="H498" s="36"/>
      <c r="I498" s="115"/>
      <c r="J498" s="36"/>
      <c r="K498" s="36"/>
      <c r="L498" s="39"/>
      <c r="M498" s="218"/>
      <c r="N498" s="219"/>
      <c r="O498" s="71"/>
      <c r="P498" s="71"/>
      <c r="Q498" s="71"/>
      <c r="R498" s="71"/>
      <c r="S498" s="71"/>
      <c r="T498" s="72"/>
      <c r="U498" s="34"/>
      <c r="V498" s="34"/>
      <c r="W498" s="34"/>
      <c r="X498" s="34"/>
      <c r="Y498" s="34"/>
      <c r="Z498" s="34"/>
      <c r="AA498" s="34"/>
      <c r="AB498" s="34"/>
      <c r="AC498" s="34"/>
      <c r="AD498" s="34"/>
      <c r="AE498" s="34"/>
      <c r="AT498" s="17" t="s">
        <v>137</v>
      </c>
      <c r="AU498" s="17" t="s">
        <v>88</v>
      </c>
    </row>
    <row r="499" spans="1:65" s="13" customFormat="1" ht="11.25">
      <c r="B499" s="221"/>
      <c r="C499" s="222"/>
      <c r="D499" s="216" t="s">
        <v>141</v>
      </c>
      <c r="E499" s="223" t="s">
        <v>1</v>
      </c>
      <c r="F499" s="224" t="s">
        <v>665</v>
      </c>
      <c r="G499" s="222"/>
      <c r="H499" s="225">
        <v>6</v>
      </c>
      <c r="I499" s="226"/>
      <c r="J499" s="222"/>
      <c r="K499" s="222"/>
      <c r="L499" s="227"/>
      <c r="M499" s="228"/>
      <c r="N499" s="229"/>
      <c r="O499" s="229"/>
      <c r="P499" s="229"/>
      <c r="Q499" s="229"/>
      <c r="R499" s="229"/>
      <c r="S499" s="229"/>
      <c r="T499" s="230"/>
      <c r="AT499" s="231" t="s">
        <v>141</v>
      </c>
      <c r="AU499" s="231" t="s">
        <v>88</v>
      </c>
      <c r="AV499" s="13" t="s">
        <v>88</v>
      </c>
      <c r="AW499" s="13" t="s">
        <v>34</v>
      </c>
      <c r="AX499" s="13" t="s">
        <v>86</v>
      </c>
      <c r="AY499" s="231" t="s">
        <v>126</v>
      </c>
    </row>
    <row r="500" spans="1:65" s="2" customFormat="1" ht="21.75" customHeight="1">
      <c r="A500" s="34"/>
      <c r="B500" s="35"/>
      <c r="C500" s="203" t="s">
        <v>666</v>
      </c>
      <c r="D500" s="203" t="s">
        <v>128</v>
      </c>
      <c r="E500" s="204" t="s">
        <v>667</v>
      </c>
      <c r="F500" s="205" t="s">
        <v>668</v>
      </c>
      <c r="G500" s="206" t="s">
        <v>131</v>
      </c>
      <c r="H500" s="207">
        <v>3</v>
      </c>
      <c r="I500" s="208"/>
      <c r="J500" s="209">
        <f>ROUND(I500*H500,2)</f>
        <v>0</v>
      </c>
      <c r="K500" s="205" t="s">
        <v>132</v>
      </c>
      <c r="L500" s="39"/>
      <c r="M500" s="210" t="s">
        <v>1</v>
      </c>
      <c r="N500" s="211" t="s">
        <v>43</v>
      </c>
      <c r="O500" s="71"/>
      <c r="P500" s="212">
        <f>O500*H500</f>
        <v>0</v>
      </c>
      <c r="Q500" s="212">
        <v>2.0000000000000002E-5</v>
      </c>
      <c r="R500" s="212">
        <f>Q500*H500</f>
        <v>6.0000000000000008E-5</v>
      </c>
      <c r="S500" s="212">
        <v>0</v>
      </c>
      <c r="T500" s="213">
        <f>S500*H500</f>
        <v>0</v>
      </c>
      <c r="U500" s="34"/>
      <c r="V500" s="34"/>
      <c r="W500" s="34"/>
      <c r="X500" s="34"/>
      <c r="Y500" s="34"/>
      <c r="Z500" s="34"/>
      <c r="AA500" s="34"/>
      <c r="AB500" s="34"/>
      <c r="AC500" s="34"/>
      <c r="AD500" s="34"/>
      <c r="AE500" s="34"/>
      <c r="AR500" s="214" t="s">
        <v>133</v>
      </c>
      <c r="AT500" s="214" t="s">
        <v>128</v>
      </c>
      <c r="AU500" s="214" t="s">
        <v>88</v>
      </c>
      <c r="AY500" s="17" t="s">
        <v>126</v>
      </c>
      <c r="BE500" s="215">
        <f>IF(N500="základní",J500,0)</f>
        <v>0</v>
      </c>
      <c r="BF500" s="215">
        <f>IF(N500="snížená",J500,0)</f>
        <v>0</v>
      </c>
      <c r="BG500" s="215">
        <f>IF(N500="zákl. přenesená",J500,0)</f>
        <v>0</v>
      </c>
      <c r="BH500" s="215">
        <f>IF(N500="sníž. přenesená",J500,0)</f>
        <v>0</v>
      </c>
      <c r="BI500" s="215">
        <f>IF(N500="nulová",J500,0)</f>
        <v>0</v>
      </c>
      <c r="BJ500" s="17" t="s">
        <v>86</v>
      </c>
      <c r="BK500" s="215">
        <f>ROUND(I500*H500,2)</f>
        <v>0</v>
      </c>
      <c r="BL500" s="17" t="s">
        <v>133</v>
      </c>
      <c r="BM500" s="214" t="s">
        <v>669</v>
      </c>
    </row>
    <row r="501" spans="1:65" s="2" customFormat="1" ht="19.5">
      <c r="A501" s="34"/>
      <c r="B501" s="35"/>
      <c r="C501" s="36"/>
      <c r="D501" s="216" t="s">
        <v>135</v>
      </c>
      <c r="E501" s="36"/>
      <c r="F501" s="217" t="s">
        <v>670</v>
      </c>
      <c r="G501" s="36"/>
      <c r="H501" s="36"/>
      <c r="I501" s="115"/>
      <c r="J501" s="36"/>
      <c r="K501" s="36"/>
      <c r="L501" s="39"/>
      <c r="M501" s="218"/>
      <c r="N501" s="219"/>
      <c r="O501" s="71"/>
      <c r="P501" s="71"/>
      <c r="Q501" s="71"/>
      <c r="R501" s="71"/>
      <c r="S501" s="71"/>
      <c r="T501" s="72"/>
      <c r="U501" s="34"/>
      <c r="V501" s="34"/>
      <c r="W501" s="34"/>
      <c r="X501" s="34"/>
      <c r="Y501" s="34"/>
      <c r="Z501" s="34"/>
      <c r="AA501" s="34"/>
      <c r="AB501" s="34"/>
      <c r="AC501" s="34"/>
      <c r="AD501" s="34"/>
      <c r="AE501" s="34"/>
      <c r="AT501" s="17" t="s">
        <v>135</v>
      </c>
      <c r="AU501" s="17" t="s">
        <v>88</v>
      </c>
    </row>
    <row r="502" spans="1:65" s="2" customFormat="1" ht="146.25">
      <c r="A502" s="34"/>
      <c r="B502" s="35"/>
      <c r="C502" s="36"/>
      <c r="D502" s="216" t="s">
        <v>137</v>
      </c>
      <c r="E502" s="36"/>
      <c r="F502" s="220" t="s">
        <v>631</v>
      </c>
      <c r="G502" s="36"/>
      <c r="H502" s="36"/>
      <c r="I502" s="115"/>
      <c r="J502" s="36"/>
      <c r="K502" s="36"/>
      <c r="L502" s="39"/>
      <c r="M502" s="218"/>
      <c r="N502" s="219"/>
      <c r="O502" s="71"/>
      <c r="P502" s="71"/>
      <c r="Q502" s="71"/>
      <c r="R502" s="71"/>
      <c r="S502" s="71"/>
      <c r="T502" s="72"/>
      <c r="U502" s="34"/>
      <c r="V502" s="34"/>
      <c r="W502" s="34"/>
      <c r="X502" s="34"/>
      <c r="Y502" s="34"/>
      <c r="Z502" s="34"/>
      <c r="AA502" s="34"/>
      <c r="AB502" s="34"/>
      <c r="AC502" s="34"/>
      <c r="AD502" s="34"/>
      <c r="AE502" s="34"/>
      <c r="AT502" s="17" t="s">
        <v>137</v>
      </c>
      <c r="AU502" s="17" t="s">
        <v>88</v>
      </c>
    </row>
    <row r="503" spans="1:65" s="13" customFormat="1" ht="11.25">
      <c r="B503" s="221"/>
      <c r="C503" s="222"/>
      <c r="D503" s="216" t="s">
        <v>141</v>
      </c>
      <c r="E503" s="223" t="s">
        <v>1</v>
      </c>
      <c r="F503" s="224" t="s">
        <v>148</v>
      </c>
      <c r="G503" s="222"/>
      <c r="H503" s="225">
        <v>3</v>
      </c>
      <c r="I503" s="226"/>
      <c r="J503" s="222"/>
      <c r="K503" s="222"/>
      <c r="L503" s="227"/>
      <c r="M503" s="228"/>
      <c r="N503" s="229"/>
      <c r="O503" s="229"/>
      <c r="P503" s="229"/>
      <c r="Q503" s="229"/>
      <c r="R503" s="229"/>
      <c r="S503" s="229"/>
      <c r="T503" s="230"/>
      <c r="AT503" s="231" t="s">
        <v>141</v>
      </c>
      <c r="AU503" s="231" t="s">
        <v>88</v>
      </c>
      <c r="AV503" s="13" t="s">
        <v>88</v>
      </c>
      <c r="AW503" s="13" t="s">
        <v>34</v>
      </c>
      <c r="AX503" s="13" t="s">
        <v>86</v>
      </c>
      <c r="AY503" s="231" t="s">
        <v>126</v>
      </c>
    </row>
    <row r="504" spans="1:65" s="2" customFormat="1" ht="21.75" customHeight="1">
      <c r="A504" s="34"/>
      <c r="B504" s="35"/>
      <c r="C504" s="253" t="s">
        <v>671</v>
      </c>
      <c r="D504" s="253" t="s">
        <v>263</v>
      </c>
      <c r="E504" s="254" t="s">
        <v>672</v>
      </c>
      <c r="F504" s="255" t="s">
        <v>673</v>
      </c>
      <c r="G504" s="256" t="s">
        <v>131</v>
      </c>
      <c r="H504" s="257">
        <v>9</v>
      </c>
      <c r="I504" s="258"/>
      <c r="J504" s="259">
        <f>ROUND(I504*H504,2)</f>
        <v>0</v>
      </c>
      <c r="K504" s="255" t="s">
        <v>132</v>
      </c>
      <c r="L504" s="260"/>
      <c r="M504" s="261" t="s">
        <v>1</v>
      </c>
      <c r="N504" s="262" t="s">
        <v>43</v>
      </c>
      <c r="O504" s="71"/>
      <c r="P504" s="212">
        <f>O504*H504</f>
        <v>0</v>
      </c>
      <c r="Q504" s="212">
        <v>1.55E-2</v>
      </c>
      <c r="R504" s="212">
        <f>Q504*H504</f>
        <v>0.13950000000000001</v>
      </c>
      <c r="S504" s="212">
        <v>0</v>
      </c>
      <c r="T504" s="213">
        <f>S504*H504</f>
        <v>0</v>
      </c>
      <c r="U504" s="34"/>
      <c r="V504" s="34"/>
      <c r="W504" s="34"/>
      <c r="X504" s="34"/>
      <c r="Y504" s="34"/>
      <c r="Z504" s="34"/>
      <c r="AA504" s="34"/>
      <c r="AB504" s="34"/>
      <c r="AC504" s="34"/>
      <c r="AD504" s="34"/>
      <c r="AE504" s="34"/>
      <c r="AR504" s="214" t="s">
        <v>184</v>
      </c>
      <c r="AT504" s="214" t="s">
        <v>263</v>
      </c>
      <c r="AU504" s="214" t="s">
        <v>88</v>
      </c>
      <c r="AY504" s="17" t="s">
        <v>126</v>
      </c>
      <c r="BE504" s="215">
        <f>IF(N504="základní",J504,0)</f>
        <v>0</v>
      </c>
      <c r="BF504" s="215">
        <f>IF(N504="snížená",J504,0)</f>
        <v>0</v>
      </c>
      <c r="BG504" s="215">
        <f>IF(N504="zákl. přenesená",J504,0)</f>
        <v>0</v>
      </c>
      <c r="BH504" s="215">
        <f>IF(N504="sníž. přenesená",J504,0)</f>
        <v>0</v>
      </c>
      <c r="BI504" s="215">
        <f>IF(N504="nulová",J504,0)</f>
        <v>0</v>
      </c>
      <c r="BJ504" s="17" t="s">
        <v>86</v>
      </c>
      <c r="BK504" s="215">
        <f>ROUND(I504*H504,2)</f>
        <v>0</v>
      </c>
      <c r="BL504" s="17" t="s">
        <v>133</v>
      </c>
      <c r="BM504" s="214" t="s">
        <v>674</v>
      </c>
    </row>
    <row r="505" spans="1:65" s="2" customFormat="1" ht="11.25">
      <c r="A505" s="34"/>
      <c r="B505" s="35"/>
      <c r="C505" s="36"/>
      <c r="D505" s="216" t="s">
        <v>135</v>
      </c>
      <c r="E505" s="36"/>
      <c r="F505" s="217" t="s">
        <v>673</v>
      </c>
      <c r="G505" s="36"/>
      <c r="H505" s="36"/>
      <c r="I505" s="115"/>
      <c r="J505" s="36"/>
      <c r="K505" s="36"/>
      <c r="L505" s="39"/>
      <c r="M505" s="218"/>
      <c r="N505" s="219"/>
      <c r="O505" s="71"/>
      <c r="P505" s="71"/>
      <c r="Q505" s="71"/>
      <c r="R505" s="71"/>
      <c r="S505" s="71"/>
      <c r="T505" s="72"/>
      <c r="U505" s="34"/>
      <c r="V505" s="34"/>
      <c r="W505" s="34"/>
      <c r="X505" s="34"/>
      <c r="Y505" s="34"/>
      <c r="Z505" s="34"/>
      <c r="AA505" s="34"/>
      <c r="AB505" s="34"/>
      <c r="AC505" s="34"/>
      <c r="AD505" s="34"/>
      <c r="AE505" s="34"/>
      <c r="AT505" s="17" t="s">
        <v>135</v>
      </c>
      <c r="AU505" s="17" t="s">
        <v>88</v>
      </c>
    </row>
    <row r="506" spans="1:65" s="13" customFormat="1" ht="11.25">
      <c r="B506" s="221"/>
      <c r="C506" s="222"/>
      <c r="D506" s="216" t="s">
        <v>141</v>
      </c>
      <c r="E506" s="223" t="s">
        <v>1</v>
      </c>
      <c r="F506" s="224" t="s">
        <v>675</v>
      </c>
      <c r="G506" s="222"/>
      <c r="H506" s="225">
        <v>4</v>
      </c>
      <c r="I506" s="226"/>
      <c r="J506" s="222"/>
      <c r="K506" s="222"/>
      <c r="L506" s="227"/>
      <c r="M506" s="228"/>
      <c r="N506" s="229"/>
      <c r="O506" s="229"/>
      <c r="P506" s="229"/>
      <c r="Q506" s="229"/>
      <c r="R506" s="229"/>
      <c r="S506" s="229"/>
      <c r="T506" s="230"/>
      <c r="AT506" s="231" t="s">
        <v>141</v>
      </c>
      <c r="AU506" s="231" t="s">
        <v>88</v>
      </c>
      <c r="AV506" s="13" t="s">
        <v>88</v>
      </c>
      <c r="AW506" s="13" t="s">
        <v>34</v>
      </c>
      <c r="AX506" s="13" t="s">
        <v>78</v>
      </c>
      <c r="AY506" s="231" t="s">
        <v>126</v>
      </c>
    </row>
    <row r="507" spans="1:65" s="13" customFormat="1" ht="11.25">
      <c r="B507" s="221"/>
      <c r="C507" s="222"/>
      <c r="D507" s="216" t="s">
        <v>141</v>
      </c>
      <c r="E507" s="223" t="s">
        <v>1</v>
      </c>
      <c r="F507" s="224" t="s">
        <v>676</v>
      </c>
      <c r="G507" s="222"/>
      <c r="H507" s="225">
        <v>5</v>
      </c>
      <c r="I507" s="226"/>
      <c r="J507" s="222"/>
      <c r="K507" s="222"/>
      <c r="L507" s="227"/>
      <c r="M507" s="228"/>
      <c r="N507" s="229"/>
      <c r="O507" s="229"/>
      <c r="P507" s="229"/>
      <c r="Q507" s="229"/>
      <c r="R507" s="229"/>
      <c r="S507" s="229"/>
      <c r="T507" s="230"/>
      <c r="AT507" s="231" t="s">
        <v>141</v>
      </c>
      <c r="AU507" s="231" t="s">
        <v>88</v>
      </c>
      <c r="AV507" s="13" t="s">
        <v>88</v>
      </c>
      <c r="AW507" s="13" t="s">
        <v>34</v>
      </c>
      <c r="AX507" s="13" t="s">
        <v>78</v>
      </c>
      <c r="AY507" s="231" t="s">
        <v>126</v>
      </c>
    </row>
    <row r="508" spans="1:65" s="15" customFormat="1" ht="11.25">
      <c r="B508" s="242"/>
      <c r="C508" s="243"/>
      <c r="D508" s="216" t="s">
        <v>141</v>
      </c>
      <c r="E508" s="244" t="s">
        <v>1</v>
      </c>
      <c r="F508" s="245" t="s">
        <v>169</v>
      </c>
      <c r="G508" s="243"/>
      <c r="H508" s="246">
        <v>9</v>
      </c>
      <c r="I508" s="247"/>
      <c r="J508" s="243"/>
      <c r="K508" s="243"/>
      <c r="L508" s="248"/>
      <c r="M508" s="249"/>
      <c r="N508" s="250"/>
      <c r="O508" s="250"/>
      <c r="P508" s="250"/>
      <c r="Q508" s="250"/>
      <c r="R508" s="250"/>
      <c r="S508" s="250"/>
      <c r="T508" s="251"/>
      <c r="AT508" s="252" t="s">
        <v>141</v>
      </c>
      <c r="AU508" s="252" t="s">
        <v>88</v>
      </c>
      <c r="AV508" s="15" t="s">
        <v>133</v>
      </c>
      <c r="AW508" s="15" t="s">
        <v>34</v>
      </c>
      <c r="AX508" s="15" t="s">
        <v>86</v>
      </c>
      <c r="AY508" s="252" t="s">
        <v>126</v>
      </c>
    </row>
    <row r="509" spans="1:65" s="2" customFormat="1" ht="21.75" customHeight="1">
      <c r="A509" s="34"/>
      <c r="B509" s="35"/>
      <c r="C509" s="203" t="s">
        <v>677</v>
      </c>
      <c r="D509" s="203" t="s">
        <v>128</v>
      </c>
      <c r="E509" s="204" t="s">
        <v>678</v>
      </c>
      <c r="F509" s="205" t="s">
        <v>679</v>
      </c>
      <c r="G509" s="206" t="s">
        <v>131</v>
      </c>
      <c r="H509" s="207">
        <v>25</v>
      </c>
      <c r="I509" s="208"/>
      <c r="J509" s="209">
        <f>ROUND(I509*H509,2)</f>
        <v>0</v>
      </c>
      <c r="K509" s="205" t="s">
        <v>132</v>
      </c>
      <c r="L509" s="39"/>
      <c r="M509" s="210" t="s">
        <v>1</v>
      </c>
      <c r="N509" s="211" t="s">
        <v>43</v>
      </c>
      <c r="O509" s="71"/>
      <c r="P509" s="212">
        <f>O509*H509</f>
        <v>0</v>
      </c>
      <c r="Q509" s="212">
        <v>0.11241</v>
      </c>
      <c r="R509" s="212">
        <f>Q509*H509</f>
        <v>2.8102499999999999</v>
      </c>
      <c r="S509" s="212">
        <v>0</v>
      </c>
      <c r="T509" s="213">
        <f>S509*H509</f>
        <v>0</v>
      </c>
      <c r="U509" s="34"/>
      <c r="V509" s="34"/>
      <c r="W509" s="34"/>
      <c r="X509" s="34"/>
      <c r="Y509" s="34"/>
      <c r="Z509" s="34"/>
      <c r="AA509" s="34"/>
      <c r="AB509" s="34"/>
      <c r="AC509" s="34"/>
      <c r="AD509" s="34"/>
      <c r="AE509" s="34"/>
      <c r="AR509" s="214" t="s">
        <v>133</v>
      </c>
      <c r="AT509" s="214" t="s">
        <v>128</v>
      </c>
      <c r="AU509" s="214" t="s">
        <v>88</v>
      </c>
      <c r="AY509" s="17" t="s">
        <v>126</v>
      </c>
      <c r="BE509" s="215">
        <f>IF(N509="základní",J509,0)</f>
        <v>0</v>
      </c>
      <c r="BF509" s="215">
        <f>IF(N509="snížená",J509,0)</f>
        <v>0</v>
      </c>
      <c r="BG509" s="215">
        <f>IF(N509="zákl. přenesená",J509,0)</f>
        <v>0</v>
      </c>
      <c r="BH509" s="215">
        <f>IF(N509="sníž. přenesená",J509,0)</f>
        <v>0</v>
      </c>
      <c r="BI509" s="215">
        <f>IF(N509="nulová",J509,0)</f>
        <v>0</v>
      </c>
      <c r="BJ509" s="17" t="s">
        <v>86</v>
      </c>
      <c r="BK509" s="215">
        <f>ROUND(I509*H509,2)</f>
        <v>0</v>
      </c>
      <c r="BL509" s="17" t="s">
        <v>133</v>
      </c>
      <c r="BM509" s="214" t="s">
        <v>680</v>
      </c>
    </row>
    <row r="510" spans="1:65" s="2" customFormat="1" ht="19.5">
      <c r="A510" s="34"/>
      <c r="B510" s="35"/>
      <c r="C510" s="36"/>
      <c r="D510" s="216" t="s">
        <v>135</v>
      </c>
      <c r="E510" s="36"/>
      <c r="F510" s="217" t="s">
        <v>681</v>
      </c>
      <c r="G510" s="36"/>
      <c r="H510" s="36"/>
      <c r="I510" s="115"/>
      <c r="J510" s="36"/>
      <c r="K510" s="36"/>
      <c r="L510" s="39"/>
      <c r="M510" s="218"/>
      <c r="N510" s="219"/>
      <c r="O510" s="71"/>
      <c r="P510" s="71"/>
      <c r="Q510" s="71"/>
      <c r="R510" s="71"/>
      <c r="S510" s="71"/>
      <c r="T510" s="72"/>
      <c r="U510" s="34"/>
      <c r="V510" s="34"/>
      <c r="W510" s="34"/>
      <c r="X510" s="34"/>
      <c r="Y510" s="34"/>
      <c r="Z510" s="34"/>
      <c r="AA510" s="34"/>
      <c r="AB510" s="34"/>
      <c r="AC510" s="34"/>
      <c r="AD510" s="34"/>
      <c r="AE510" s="34"/>
      <c r="AT510" s="17" t="s">
        <v>135</v>
      </c>
      <c r="AU510" s="17" t="s">
        <v>88</v>
      </c>
    </row>
    <row r="511" spans="1:65" s="2" customFormat="1" ht="87.75">
      <c r="A511" s="34"/>
      <c r="B511" s="35"/>
      <c r="C511" s="36"/>
      <c r="D511" s="216" t="s">
        <v>137</v>
      </c>
      <c r="E511" s="36"/>
      <c r="F511" s="220" t="s">
        <v>682</v>
      </c>
      <c r="G511" s="36"/>
      <c r="H511" s="36"/>
      <c r="I511" s="115"/>
      <c r="J511" s="36"/>
      <c r="K511" s="36"/>
      <c r="L511" s="39"/>
      <c r="M511" s="218"/>
      <c r="N511" s="219"/>
      <c r="O511" s="71"/>
      <c r="P511" s="71"/>
      <c r="Q511" s="71"/>
      <c r="R511" s="71"/>
      <c r="S511" s="71"/>
      <c r="T511" s="72"/>
      <c r="U511" s="34"/>
      <c r="V511" s="34"/>
      <c r="W511" s="34"/>
      <c r="X511" s="34"/>
      <c r="Y511" s="34"/>
      <c r="Z511" s="34"/>
      <c r="AA511" s="34"/>
      <c r="AB511" s="34"/>
      <c r="AC511" s="34"/>
      <c r="AD511" s="34"/>
      <c r="AE511" s="34"/>
      <c r="AT511" s="17" t="s">
        <v>137</v>
      </c>
      <c r="AU511" s="17" t="s">
        <v>88</v>
      </c>
    </row>
    <row r="512" spans="1:65" s="13" customFormat="1" ht="11.25">
      <c r="B512" s="221"/>
      <c r="C512" s="222"/>
      <c r="D512" s="216" t="s">
        <v>141</v>
      </c>
      <c r="E512" s="223" t="s">
        <v>1</v>
      </c>
      <c r="F512" s="224" t="s">
        <v>209</v>
      </c>
      <c r="G512" s="222"/>
      <c r="H512" s="225">
        <v>13</v>
      </c>
      <c r="I512" s="226"/>
      <c r="J512" s="222"/>
      <c r="K512" s="222"/>
      <c r="L512" s="227"/>
      <c r="M512" s="228"/>
      <c r="N512" s="229"/>
      <c r="O512" s="229"/>
      <c r="P512" s="229"/>
      <c r="Q512" s="229"/>
      <c r="R512" s="229"/>
      <c r="S512" s="229"/>
      <c r="T512" s="230"/>
      <c r="AT512" s="231" t="s">
        <v>141</v>
      </c>
      <c r="AU512" s="231" t="s">
        <v>88</v>
      </c>
      <c r="AV512" s="13" t="s">
        <v>88</v>
      </c>
      <c r="AW512" s="13" t="s">
        <v>34</v>
      </c>
      <c r="AX512" s="13" t="s">
        <v>78</v>
      </c>
      <c r="AY512" s="231" t="s">
        <v>126</v>
      </c>
    </row>
    <row r="513" spans="1:65" s="13" customFormat="1" ht="11.25">
      <c r="B513" s="221"/>
      <c r="C513" s="222"/>
      <c r="D513" s="216" t="s">
        <v>141</v>
      </c>
      <c r="E513" s="223" t="s">
        <v>1</v>
      </c>
      <c r="F513" s="224" t="s">
        <v>683</v>
      </c>
      <c r="G513" s="222"/>
      <c r="H513" s="225">
        <v>12</v>
      </c>
      <c r="I513" s="226"/>
      <c r="J513" s="222"/>
      <c r="K513" s="222"/>
      <c r="L513" s="227"/>
      <c r="M513" s="228"/>
      <c r="N513" s="229"/>
      <c r="O513" s="229"/>
      <c r="P513" s="229"/>
      <c r="Q513" s="229"/>
      <c r="R513" s="229"/>
      <c r="S513" s="229"/>
      <c r="T513" s="230"/>
      <c r="AT513" s="231" t="s">
        <v>141</v>
      </c>
      <c r="AU513" s="231" t="s">
        <v>88</v>
      </c>
      <c r="AV513" s="13" t="s">
        <v>88</v>
      </c>
      <c r="AW513" s="13" t="s">
        <v>34</v>
      </c>
      <c r="AX513" s="13" t="s">
        <v>78</v>
      </c>
      <c r="AY513" s="231" t="s">
        <v>126</v>
      </c>
    </row>
    <row r="514" spans="1:65" s="15" customFormat="1" ht="11.25">
      <c r="B514" s="242"/>
      <c r="C514" s="243"/>
      <c r="D514" s="216" t="s">
        <v>141</v>
      </c>
      <c r="E514" s="244" t="s">
        <v>1</v>
      </c>
      <c r="F514" s="245" t="s">
        <v>169</v>
      </c>
      <c r="G514" s="243"/>
      <c r="H514" s="246">
        <v>25</v>
      </c>
      <c r="I514" s="247"/>
      <c r="J514" s="243"/>
      <c r="K514" s="243"/>
      <c r="L514" s="248"/>
      <c r="M514" s="249"/>
      <c r="N514" s="250"/>
      <c r="O514" s="250"/>
      <c r="P514" s="250"/>
      <c r="Q514" s="250"/>
      <c r="R514" s="250"/>
      <c r="S514" s="250"/>
      <c r="T514" s="251"/>
      <c r="AT514" s="252" t="s">
        <v>141</v>
      </c>
      <c r="AU514" s="252" t="s">
        <v>88</v>
      </c>
      <c r="AV514" s="15" t="s">
        <v>133</v>
      </c>
      <c r="AW514" s="15" t="s">
        <v>34</v>
      </c>
      <c r="AX514" s="15" t="s">
        <v>86</v>
      </c>
      <c r="AY514" s="252" t="s">
        <v>126</v>
      </c>
    </row>
    <row r="515" spans="1:65" s="2" customFormat="1" ht="16.5" customHeight="1">
      <c r="A515" s="34"/>
      <c r="B515" s="35"/>
      <c r="C515" s="253" t="s">
        <v>684</v>
      </c>
      <c r="D515" s="253" t="s">
        <v>263</v>
      </c>
      <c r="E515" s="254" t="s">
        <v>685</v>
      </c>
      <c r="F515" s="255" t="s">
        <v>686</v>
      </c>
      <c r="G515" s="256" t="s">
        <v>131</v>
      </c>
      <c r="H515" s="257">
        <v>25</v>
      </c>
      <c r="I515" s="258"/>
      <c r="J515" s="259">
        <f>ROUND(I515*H515,2)</f>
        <v>0</v>
      </c>
      <c r="K515" s="255" t="s">
        <v>132</v>
      </c>
      <c r="L515" s="260"/>
      <c r="M515" s="261" t="s">
        <v>1</v>
      </c>
      <c r="N515" s="262" t="s">
        <v>43</v>
      </c>
      <c r="O515" s="71"/>
      <c r="P515" s="212">
        <f>O515*H515</f>
        <v>0</v>
      </c>
      <c r="Q515" s="212">
        <v>6.1000000000000004E-3</v>
      </c>
      <c r="R515" s="212">
        <f>Q515*H515</f>
        <v>0.1525</v>
      </c>
      <c r="S515" s="212">
        <v>0</v>
      </c>
      <c r="T515" s="213">
        <f>S515*H515</f>
        <v>0</v>
      </c>
      <c r="U515" s="34"/>
      <c r="V515" s="34"/>
      <c r="W515" s="34"/>
      <c r="X515" s="34"/>
      <c r="Y515" s="34"/>
      <c r="Z515" s="34"/>
      <c r="AA515" s="34"/>
      <c r="AB515" s="34"/>
      <c r="AC515" s="34"/>
      <c r="AD515" s="34"/>
      <c r="AE515" s="34"/>
      <c r="AR515" s="214" t="s">
        <v>184</v>
      </c>
      <c r="AT515" s="214" t="s">
        <v>263</v>
      </c>
      <c r="AU515" s="214" t="s">
        <v>88</v>
      </c>
      <c r="AY515" s="17" t="s">
        <v>126</v>
      </c>
      <c r="BE515" s="215">
        <f>IF(N515="základní",J515,0)</f>
        <v>0</v>
      </c>
      <c r="BF515" s="215">
        <f>IF(N515="snížená",J515,0)</f>
        <v>0</v>
      </c>
      <c r="BG515" s="215">
        <f>IF(N515="zákl. přenesená",J515,0)</f>
        <v>0</v>
      </c>
      <c r="BH515" s="215">
        <f>IF(N515="sníž. přenesená",J515,0)</f>
        <v>0</v>
      </c>
      <c r="BI515" s="215">
        <f>IF(N515="nulová",J515,0)</f>
        <v>0</v>
      </c>
      <c r="BJ515" s="17" t="s">
        <v>86</v>
      </c>
      <c r="BK515" s="215">
        <f>ROUND(I515*H515,2)</f>
        <v>0</v>
      </c>
      <c r="BL515" s="17" t="s">
        <v>133</v>
      </c>
      <c r="BM515" s="214" t="s">
        <v>687</v>
      </c>
    </row>
    <row r="516" spans="1:65" s="2" customFormat="1" ht="11.25">
      <c r="A516" s="34"/>
      <c r="B516" s="35"/>
      <c r="C516" s="36"/>
      <c r="D516" s="216" t="s">
        <v>135</v>
      </c>
      <c r="E516" s="36"/>
      <c r="F516" s="217" t="s">
        <v>686</v>
      </c>
      <c r="G516" s="36"/>
      <c r="H516" s="36"/>
      <c r="I516" s="115"/>
      <c r="J516" s="36"/>
      <c r="K516" s="36"/>
      <c r="L516" s="39"/>
      <c r="M516" s="218"/>
      <c r="N516" s="219"/>
      <c r="O516" s="71"/>
      <c r="P516" s="71"/>
      <c r="Q516" s="71"/>
      <c r="R516" s="71"/>
      <c r="S516" s="71"/>
      <c r="T516" s="72"/>
      <c r="U516" s="34"/>
      <c r="V516" s="34"/>
      <c r="W516" s="34"/>
      <c r="X516" s="34"/>
      <c r="Y516" s="34"/>
      <c r="Z516" s="34"/>
      <c r="AA516" s="34"/>
      <c r="AB516" s="34"/>
      <c r="AC516" s="34"/>
      <c r="AD516" s="34"/>
      <c r="AE516" s="34"/>
      <c r="AT516" s="17" t="s">
        <v>135</v>
      </c>
      <c r="AU516" s="17" t="s">
        <v>88</v>
      </c>
    </row>
    <row r="517" spans="1:65" s="13" customFormat="1" ht="11.25">
      <c r="B517" s="221"/>
      <c r="C517" s="222"/>
      <c r="D517" s="216" t="s">
        <v>141</v>
      </c>
      <c r="E517" s="223" t="s">
        <v>1</v>
      </c>
      <c r="F517" s="224" t="s">
        <v>295</v>
      </c>
      <c r="G517" s="222"/>
      <c r="H517" s="225">
        <v>25</v>
      </c>
      <c r="I517" s="226"/>
      <c r="J517" s="222"/>
      <c r="K517" s="222"/>
      <c r="L517" s="227"/>
      <c r="M517" s="228"/>
      <c r="N517" s="229"/>
      <c r="O517" s="229"/>
      <c r="P517" s="229"/>
      <c r="Q517" s="229"/>
      <c r="R517" s="229"/>
      <c r="S517" s="229"/>
      <c r="T517" s="230"/>
      <c r="AT517" s="231" t="s">
        <v>141</v>
      </c>
      <c r="AU517" s="231" t="s">
        <v>88</v>
      </c>
      <c r="AV517" s="13" t="s">
        <v>88</v>
      </c>
      <c r="AW517" s="13" t="s">
        <v>34</v>
      </c>
      <c r="AX517" s="13" t="s">
        <v>86</v>
      </c>
      <c r="AY517" s="231" t="s">
        <v>126</v>
      </c>
    </row>
    <row r="518" spans="1:65" s="2" customFormat="1" ht="21.75" customHeight="1">
      <c r="A518" s="34"/>
      <c r="B518" s="35"/>
      <c r="C518" s="203" t="s">
        <v>688</v>
      </c>
      <c r="D518" s="203" t="s">
        <v>128</v>
      </c>
      <c r="E518" s="204" t="s">
        <v>689</v>
      </c>
      <c r="F518" s="205" t="s">
        <v>690</v>
      </c>
      <c r="G518" s="206" t="s">
        <v>546</v>
      </c>
      <c r="H518" s="207">
        <v>17</v>
      </c>
      <c r="I518" s="208"/>
      <c r="J518" s="209">
        <f>ROUND(I518*H518,2)</f>
        <v>0</v>
      </c>
      <c r="K518" s="205" t="s">
        <v>132</v>
      </c>
      <c r="L518" s="39"/>
      <c r="M518" s="210" t="s">
        <v>1</v>
      </c>
      <c r="N518" s="211" t="s">
        <v>43</v>
      </c>
      <c r="O518" s="71"/>
      <c r="P518" s="212">
        <f>O518*H518</f>
        <v>0</v>
      </c>
      <c r="Q518" s="212">
        <v>1.4999999999999999E-4</v>
      </c>
      <c r="R518" s="212">
        <f>Q518*H518</f>
        <v>2.5499999999999997E-3</v>
      </c>
      <c r="S518" s="212">
        <v>0</v>
      </c>
      <c r="T518" s="213">
        <f>S518*H518</f>
        <v>0</v>
      </c>
      <c r="U518" s="34"/>
      <c r="V518" s="34"/>
      <c r="W518" s="34"/>
      <c r="X518" s="34"/>
      <c r="Y518" s="34"/>
      <c r="Z518" s="34"/>
      <c r="AA518" s="34"/>
      <c r="AB518" s="34"/>
      <c r="AC518" s="34"/>
      <c r="AD518" s="34"/>
      <c r="AE518" s="34"/>
      <c r="AR518" s="214" t="s">
        <v>133</v>
      </c>
      <c r="AT518" s="214" t="s">
        <v>128</v>
      </c>
      <c r="AU518" s="214" t="s">
        <v>88</v>
      </c>
      <c r="AY518" s="17" t="s">
        <v>126</v>
      </c>
      <c r="BE518" s="215">
        <f>IF(N518="základní",J518,0)</f>
        <v>0</v>
      </c>
      <c r="BF518" s="215">
        <f>IF(N518="snížená",J518,0)</f>
        <v>0</v>
      </c>
      <c r="BG518" s="215">
        <f>IF(N518="zákl. přenesená",J518,0)</f>
        <v>0</v>
      </c>
      <c r="BH518" s="215">
        <f>IF(N518="sníž. přenesená",J518,0)</f>
        <v>0</v>
      </c>
      <c r="BI518" s="215">
        <f>IF(N518="nulová",J518,0)</f>
        <v>0</v>
      </c>
      <c r="BJ518" s="17" t="s">
        <v>86</v>
      </c>
      <c r="BK518" s="215">
        <f>ROUND(I518*H518,2)</f>
        <v>0</v>
      </c>
      <c r="BL518" s="17" t="s">
        <v>133</v>
      </c>
      <c r="BM518" s="214" t="s">
        <v>691</v>
      </c>
    </row>
    <row r="519" spans="1:65" s="2" customFormat="1" ht="19.5">
      <c r="A519" s="34"/>
      <c r="B519" s="35"/>
      <c r="C519" s="36"/>
      <c r="D519" s="216" t="s">
        <v>135</v>
      </c>
      <c r="E519" s="36"/>
      <c r="F519" s="217" t="s">
        <v>692</v>
      </c>
      <c r="G519" s="36"/>
      <c r="H519" s="36"/>
      <c r="I519" s="115"/>
      <c r="J519" s="36"/>
      <c r="K519" s="36"/>
      <c r="L519" s="39"/>
      <c r="M519" s="218"/>
      <c r="N519" s="219"/>
      <c r="O519" s="71"/>
      <c r="P519" s="71"/>
      <c r="Q519" s="71"/>
      <c r="R519" s="71"/>
      <c r="S519" s="71"/>
      <c r="T519" s="72"/>
      <c r="U519" s="34"/>
      <c r="V519" s="34"/>
      <c r="W519" s="34"/>
      <c r="X519" s="34"/>
      <c r="Y519" s="34"/>
      <c r="Z519" s="34"/>
      <c r="AA519" s="34"/>
      <c r="AB519" s="34"/>
      <c r="AC519" s="34"/>
      <c r="AD519" s="34"/>
      <c r="AE519" s="34"/>
      <c r="AT519" s="17" t="s">
        <v>135</v>
      </c>
      <c r="AU519" s="17" t="s">
        <v>88</v>
      </c>
    </row>
    <row r="520" spans="1:65" s="2" customFormat="1" ht="107.25">
      <c r="A520" s="34"/>
      <c r="B520" s="35"/>
      <c r="C520" s="36"/>
      <c r="D520" s="216" t="s">
        <v>137</v>
      </c>
      <c r="E520" s="36"/>
      <c r="F520" s="220" t="s">
        <v>693</v>
      </c>
      <c r="G520" s="36"/>
      <c r="H520" s="36"/>
      <c r="I520" s="115"/>
      <c r="J520" s="36"/>
      <c r="K520" s="36"/>
      <c r="L520" s="39"/>
      <c r="M520" s="218"/>
      <c r="N520" s="219"/>
      <c r="O520" s="71"/>
      <c r="P520" s="71"/>
      <c r="Q520" s="71"/>
      <c r="R520" s="71"/>
      <c r="S520" s="71"/>
      <c r="T520" s="72"/>
      <c r="U520" s="34"/>
      <c r="V520" s="34"/>
      <c r="W520" s="34"/>
      <c r="X520" s="34"/>
      <c r="Y520" s="34"/>
      <c r="Z520" s="34"/>
      <c r="AA520" s="34"/>
      <c r="AB520" s="34"/>
      <c r="AC520" s="34"/>
      <c r="AD520" s="34"/>
      <c r="AE520" s="34"/>
      <c r="AT520" s="17" t="s">
        <v>137</v>
      </c>
      <c r="AU520" s="17" t="s">
        <v>88</v>
      </c>
    </row>
    <row r="521" spans="1:65" s="13" customFormat="1" ht="11.25">
      <c r="B521" s="221"/>
      <c r="C521" s="222"/>
      <c r="D521" s="216" t="s">
        <v>141</v>
      </c>
      <c r="E521" s="223" t="s">
        <v>1</v>
      </c>
      <c r="F521" s="224" t="s">
        <v>238</v>
      </c>
      <c r="G521" s="222"/>
      <c r="H521" s="225">
        <v>17</v>
      </c>
      <c r="I521" s="226"/>
      <c r="J521" s="222"/>
      <c r="K521" s="222"/>
      <c r="L521" s="227"/>
      <c r="M521" s="228"/>
      <c r="N521" s="229"/>
      <c r="O521" s="229"/>
      <c r="P521" s="229"/>
      <c r="Q521" s="229"/>
      <c r="R521" s="229"/>
      <c r="S521" s="229"/>
      <c r="T521" s="230"/>
      <c r="AT521" s="231" t="s">
        <v>141</v>
      </c>
      <c r="AU521" s="231" t="s">
        <v>88</v>
      </c>
      <c r="AV521" s="13" t="s">
        <v>88</v>
      </c>
      <c r="AW521" s="13" t="s">
        <v>34</v>
      </c>
      <c r="AX521" s="13" t="s">
        <v>86</v>
      </c>
      <c r="AY521" s="231" t="s">
        <v>126</v>
      </c>
    </row>
    <row r="522" spans="1:65" s="2" customFormat="1" ht="21.75" customHeight="1">
      <c r="A522" s="34"/>
      <c r="B522" s="35"/>
      <c r="C522" s="203" t="s">
        <v>694</v>
      </c>
      <c r="D522" s="203" t="s">
        <v>128</v>
      </c>
      <c r="E522" s="204" t="s">
        <v>695</v>
      </c>
      <c r="F522" s="205" t="s">
        <v>696</v>
      </c>
      <c r="G522" s="206" t="s">
        <v>546</v>
      </c>
      <c r="H522" s="207">
        <v>60</v>
      </c>
      <c r="I522" s="208"/>
      <c r="J522" s="209">
        <f>ROUND(I522*H522,2)</f>
        <v>0</v>
      </c>
      <c r="K522" s="205" t="s">
        <v>132</v>
      </c>
      <c r="L522" s="39"/>
      <c r="M522" s="210" t="s">
        <v>1</v>
      </c>
      <c r="N522" s="211" t="s">
        <v>43</v>
      </c>
      <c r="O522" s="71"/>
      <c r="P522" s="212">
        <f>O522*H522</f>
        <v>0</v>
      </c>
      <c r="Q522" s="212">
        <v>5.0000000000000002E-5</v>
      </c>
      <c r="R522" s="212">
        <f>Q522*H522</f>
        <v>3.0000000000000001E-3</v>
      </c>
      <c r="S522" s="212">
        <v>0</v>
      </c>
      <c r="T522" s="213">
        <f>S522*H522</f>
        <v>0</v>
      </c>
      <c r="U522" s="34"/>
      <c r="V522" s="34"/>
      <c r="W522" s="34"/>
      <c r="X522" s="34"/>
      <c r="Y522" s="34"/>
      <c r="Z522" s="34"/>
      <c r="AA522" s="34"/>
      <c r="AB522" s="34"/>
      <c r="AC522" s="34"/>
      <c r="AD522" s="34"/>
      <c r="AE522" s="34"/>
      <c r="AR522" s="214" t="s">
        <v>133</v>
      </c>
      <c r="AT522" s="214" t="s">
        <v>128</v>
      </c>
      <c r="AU522" s="214" t="s">
        <v>88</v>
      </c>
      <c r="AY522" s="17" t="s">
        <v>126</v>
      </c>
      <c r="BE522" s="215">
        <f>IF(N522="základní",J522,0)</f>
        <v>0</v>
      </c>
      <c r="BF522" s="215">
        <f>IF(N522="snížená",J522,0)</f>
        <v>0</v>
      </c>
      <c r="BG522" s="215">
        <f>IF(N522="zákl. přenesená",J522,0)</f>
        <v>0</v>
      </c>
      <c r="BH522" s="215">
        <f>IF(N522="sníž. přenesená",J522,0)</f>
        <v>0</v>
      </c>
      <c r="BI522" s="215">
        <f>IF(N522="nulová",J522,0)</f>
        <v>0</v>
      </c>
      <c r="BJ522" s="17" t="s">
        <v>86</v>
      </c>
      <c r="BK522" s="215">
        <f>ROUND(I522*H522,2)</f>
        <v>0</v>
      </c>
      <c r="BL522" s="17" t="s">
        <v>133</v>
      </c>
      <c r="BM522" s="214" t="s">
        <v>697</v>
      </c>
    </row>
    <row r="523" spans="1:65" s="2" customFormat="1" ht="19.5">
      <c r="A523" s="34"/>
      <c r="B523" s="35"/>
      <c r="C523" s="36"/>
      <c r="D523" s="216" t="s">
        <v>135</v>
      </c>
      <c r="E523" s="36"/>
      <c r="F523" s="217" t="s">
        <v>698</v>
      </c>
      <c r="G523" s="36"/>
      <c r="H523" s="36"/>
      <c r="I523" s="115"/>
      <c r="J523" s="36"/>
      <c r="K523" s="36"/>
      <c r="L523" s="39"/>
      <c r="M523" s="218"/>
      <c r="N523" s="219"/>
      <c r="O523" s="71"/>
      <c r="P523" s="71"/>
      <c r="Q523" s="71"/>
      <c r="R523" s="71"/>
      <c r="S523" s="71"/>
      <c r="T523" s="72"/>
      <c r="U523" s="34"/>
      <c r="V523" s="34"/>
      <c r="W523" s="34"/>
      <c r="X523" s="34"/>
      <c r="Y523" s="34"/>
      <c r="Z523" s="34"/>
      <c r="AA523" s="34"/>
      <c r="AB523" s="34"/>
      <c r="AC523" s="34"/>
      <c r="AD523" s="34"/>
      <c r="AE523" s="34"/>
      <c r="AT523" s="17" t="s">
        <v>135</v>
      </c>
      <c r="AU523" s="17" t="s">
        <v>88</v>
      </c>
    </row>
    <row r="524" spans="1:65" s="2" customFormat="1" ht="107.25">
      <c r="A524" s="34"/>
      <c r="B524" s="35"/>
      <c r="C524" s="36"/>
      <c r="D524" s="216" t="s">
        <v>137</v>
      </c>
      <c r="E524" s="36"/>
      <c r="F524" s="220" t="s">
        <v>693</v>
      </c>
      <c r="G524" s="36"/>
      <c r="H524" s="36"/>
      <c r="I524" s="115"/>
      <c r="J524" s="36"/>
      <c r="K524" s="36"/>
      <c r="L524" s="39"/>
      <c r="M524" s="218"/>
      <c r="N524" s="219"/>
      <c r="O524" s="71"/>
      <c r="P524" s="71"/>
      <c r="Q524" s="71"/>
      <c r="R524" s="71"/>
      <c r="S524" s="71"/>
      <c r="T524" s="72"/>
      <c r="U524" s="34"/>
      <c r="V524" s="34"/>
      <c r="W524" s="34"/>
      <c r="X524" s="34"/>
      <c r="Y524" s="34"/>
      <c r="Z524" s="34"/>
      <c r="AA524" s="34"/>
      <c r="AB524" s="34"/>
      <c r="AC524" s="34"/>
      <c r="AD524" s="34"/>
      <c r="AE524" s="34"/>
      <c r="AT524" s="17" t="s">
        <v>137</v>
      </c>
      <c r="AU524" s="17" t="s">
        <v>88</v>
      </c>
    </row>
    <row r="525" spans="1:65" s="13" customFormat="1" ht="11.25">
      <c r="B525" s="221"/>
      <c r="C525" s="222"/>
      <c r="D525" s="216" t="s">
        <v>141</v>
      </c>
      <c r="E525" s="223" t="s">
        <v>1</v>
      </c>
      <c r="F525" s="224" t="s">
        <v>519</v>
      </c>
      <c r="G525" s="222"/>
      <c r="H525" s="225">
        <v>60</v>
      </c>
      <c r="I525" s="226"/>
      <c r="J525" s="222"/>
      <c r="K525" s="222"/>
      <c r="L525" s="227"/>
      <c r="M525" s="228"/>
      <c r="N525" s="229"/>
      <c r="O525" s="229"/>
      <c r="P525" s="229"/>
      <c r="Q525" s="229"/>
      <c r="R525" s="229"/>
      <c r="S525" s="229"/>
      <c r="T525" s="230"/>
      <c r="AT525" s="231" t="s">
        <v>141</v>
      </c>
      <c r="AU525" s="231" t="s">
        <v>88</v>
      </c>
      <c r="AV525" s="13" t="s">
        <v>88</v>
      </c>
      <c r="AW525" s="13" t="s">
        <v>34</v>
      </c>
      <c r="AX525" s="13" t="s">
        <v>86</v>
      </c>
      <c r="AY525" s="231" t="s">
        <v>126</v>
      </c>
    </row>
    <row r="526" spans="1:65" s="2" customFormat="1" ht="21.75" customHeight="1">
      <c r="A526" s="34"/>
      <c r="B526" s="35"/>
      <c r="C526" s="203" t="s">
        <v>699</v>
      </c>
      <c r="D526" s="203" t="s">
        <v>128</v>
      </c>
      <c r="E526" s="204" t="s">
        <v>700</v>
      </c>
      <c r="F526" s="205" t="s">
        <v>701</v>
      </c>
      <c r="G526" s="206" t="s">
        <v>271</v>
      </c>
      <c r="H526" s="207">
        <v>7.5</v>
      </c>
      <c r="I526" s="208"/>
      <c r="J526" s="209">
        <f>ROUND(I526*H526,2)</f>
        <v>0</v>
      </c>
      <c r="K526" s="205" t="s">
        <v>132</v>
      </c>
      <c r="L526" s="39"/>
      <c r="M526" s="210" t="s">
        <v>1</v>
      </c>
      <c r="N526" s="211" t="s">
        <v>43</v>
      </c>
      <c r="O526" s="71"/>
      <c r="P526" s="212">
        <f>O526*H526</f>
        <v>0</v>
      </c>
      <c r="Q526" s="212">
        <v>5.9999999999999995E-4</v>
      </c>
      <c r="R526" s="212">
        <f>Q526*H526</f>
        <v>4.4999999999999997E-3</v>
      </c>
      <c r="S526" s="212">
        <v>0</v>
      </c>
      <c r="T526" s="213">
        <f>S526*H526</f>
        <v>0</v>
      </c>
      <c r="U526" s="34"/>
      <c r="V526" s="34"/>
      <c r="W526" s="34"/>
      <c r="X526" s="34"/>
      <c r="Y526" s="34"/>
      <c r="Z526" s="34"/>
      <c r="AA526" s="34"/>
      <c r="AB526" s="34"/>
      <c r="AC526" s="34"/>
      <c r="AD526" s="34"/>
      <c r="AE526" s="34"/>
      <c r="AR526" s="214" t="s">
        <v>133</v>
      </c>
      <c r="AT526" s="214" t="s">
        <v>128</v>
      </c>
      <c r="AU526" s="214" t="s">
        <v>88</v>
      </c>
      <c r="AY526" s="17" t="s">
        <v>126</v>
      </c>
      <c r="BE526" s="215">
        <f>IF(N526="základní",J526,0)</f>
        <v>0</v>
      </c>
      <c r="BF526" s="215">
        <f>IF(N526="snížená",J526,0)</f>
        <v>0</v>
      </c>
      <c r="BG526" s="215">
        <f>IF(N526="zákl. přenesená",J526,0)</f>
        <v>0</v>
      </c>
      <c r="BH526" s="215">
        <f>IF(N526="sníž. přenesená",J526,0)</f>
        <v>0</v>
      </c>
      <c r="BI526" s="215">
        <f>IF(N526="nulová",J526,0)</f>
        <v>0</v>
      </c>
      <c r="BJ526" s="17" t="s">
        <v>86</v>
      </c>
      <c r="BK526" s="215">
        <f>ROUND(I526*H526,2)</f>
        <v>0</v>
      </c>
      <c r="BL526" s="17" t="s">
        <v>133</v>
      </c>
      <c r="BM526" s="214" t="s">
        <v>702</v>
      </c>
    </row>
    <row r="527" spans="1:65" s="2" customFormat="1" ht="19.5">
      <c r="A527" s="34"/>
      <c r="B527" s="35"/>
      <c r="C527" s="36"/>
      <c r="D527" s="216" t="s">
        <v>135</v>
      </c>
      <c r="E527" s="36"/>
      <c r="F527" s="217" t="s">
        <v>703</v>
      </c>
      <c r="G527" s="36"/>
      <c r="H527" s="36"/>
      <c r="I527" s="115"/>
      <c r="J527" s="36"/>
      <c r="K527" s="36"/>
      <c r="L527" s="39"/>
      <c r="M527" s="218"/>
      <c r="N527" s="219"/>
      <c r="O527" s="71"/>
      <c r="P527" s="71"/>
      <c r="Q527" s="71"/>
      <c r="R527" s="71"/>
      <c r="S527" s="71"/>
      <c r="T527" s="72"/>
      <c r="U527" s="34"/>
      <c r="V527" s="34"/>
      <c r="W527" s="34"/>
      <c r="X527" s="34"/>
      <c r="Y527" s="34"/>
      <c r="Z527" s="34"/>
      <c r="AA527" s="34"/>
      <c r="AB527" s="34"/>
      <c r="AC527" s="34"/>
      <c r="AD527" s="34"/>
      <c r="AE527" s="34"/>
      <c r="AT527" s="17" t="s">
        <v>135</v>
      </c>
      <c r="AU527" s="17" t="s">
        <v>88</v>
      </c>
    </row>
    <row r="528" spans="1:65" s="2" customFormat="1" ht="107.25">
      <c r="A528" s="34"/>
      <c r="B528" s="35"/>
      <c r="C528" s="36"/>
      <c r="D528" s="216" t="s">
        <v>137</v>
      </c>
      <c r="E528" s="36"/>
      <c r="F528" s="220" t="s">
        <v>693</v>
      </c>
      <c r="G528" s="36"/>
      <c r="H528" s="36"/>
      <c r="I528" s="115"/>
      <c r="J528" s="36"/>
      <c r="K528" s="36"/>
      <c r="L528" s="39"/>
      <c r="M528" s="218"/>
      <c r="N528" s="219"/>
      <c r="O528" s="71"/>
      <c r="P528" s="71"/>
      <c r="Q528" s="71"/>
      <c r="R528" s="71"/>
      <c r="S528" s="71"/>
      <c r="T528" s="72"/>
      <c r="U528" s="34"/>
      <c r="V528" s="34"/>
      <c r="W528" s="34"/>
      <c r="X528" s="34"/>
      <c r="Y528" s="34"/>
      <c r="Z528" s="34"/>
      <c r="AA528" s="34"/>
      <c r="AB528" s="34"/>
      <c r="AC528" s="34"/>
      <c r="AD528" s="34"/>
      <c r="AE528" s="34"/>
      <c r="AT528" s="17" t="s">
        <v>137</v>
      </c>
      <c r="AU528" s="17" t="s">
        <v>88</v>
      </c>
    </row>
    <row r="529" spans="1:65" s="13" customFormat="1" ht="11.25">
      <c r="B529" s="221"/>
      <c r="C529" s="222"/>
      <c r="D529" s="216" t="s">
        <v>141</v>
      </c>
      <c r="E529" s="223" t="s">
        <v>1</v>
      </c>
      <c r="F529" s="224" t="s">
        <v>704</v>
      </c>
      <c r="G529" s="222"/>
      <c r="H529" s="225">
        <v>7.5</v>
      </c>
      <c r="I529" s="226"/>
      <c r="J529" s="222"/>
      <c r="K529" s="222"/>
      <c r="L529" s="227"/>
      <c r="M529" s="228"/>
      <c r="N529" s="229"/>
      <c r="O529" s="229"/>
      <c r="P529" s="229"/>
      <c r="Q529" s="229"/>
      <c r="R529" s="229"/>
      <c r="S529" s="229"/>
      <c r="T529" s="230"/>
      <c r="AT529" s="231" t="s">
        <v>141</v>
      </c>
      <c r="AU529" s="231" t="s">
        <v>88</v>
      </c>
      <c r="AV529" s="13" t="s">
        <v>88</v>
      </c>
      <c r="AW529" s="13" t="s">
        <v>34</v>
      </c>
      <c r="AX529" s="13" t="s">
        <v>86</v>
      </c>
      <c r="AY529" s="231" t="s">
        <v>126</v>
      </c>
    </row>
    <row r="530" spans="1:65" s="2" customFormat="1" ht="21.75" customHeight="1">
      <c r="A530" s="34"/>
      <c r="B530" s="35"/>
      <c r="C530" s="203" t="s">
        <v>705</v>
      </c>
      <c r="D530" s="203" t="s">
        <v>128</v>
      </c>
      <c r="E530" s="204" t="s">
        <v>706</v>
      </c>
      <c r="F530" s="205" t="s">
        <v>707</v>
      </c>
      <c r="G530" s="206" t="s">
        <v>546</v>
      </c>
      <c r="H530" s="207">
        <v>20.7</v>
      </c>
      <c r="I530" s="208"/>
      <c r="J530" s="209">
        <f>ROUND(I530*H530,2)</f>
        <v>0</v>
      </c>
      <c r="K530" s="205" t="s">
        <v>132</v>
      </c>
      <c r="L530" s="39"/>
      <c r="M530" s="210" t="s">
        <v>1</v>
      </c>
      <c r="N530" s="211" t="s">
        <v>43</v>
      </c>
      <c r="O530" s="71"/>
      <c r="P530" s="212">
        <f>O530*H530</f>
        <v>0</v>
      </c>
      <c r="Q530" s="212">
        <v>0.20219000000000001</v>
      </c>
      <c r="R530" s="212">
        <f>Q530*H530</f>
        <v>4.185333</v>
      </c>
      <c r="S530" s="212">
        <v>0</v>
      </c>
      <c r="T530" s="213">
        <f>S530*H530</f>
        <v>0</v>
      </c>
      <c r="U530" s="34"/>
      <c r="V530" s="34"/>
      <c r="W530" s="34"/>
      <c r="X530" s="34"/>
      <c r="Y530" s="34"/>
      <c r="Z530" s="34"/>
      <c r="AA530" s="34"/>
      <c r="AB530" s="34"/>
      <c r="AC530" s="34"/>
      <c r="AD530" s="34"/>
      <c r="AE530" s="34"/>
      <c r="AR530" s="214" t="s">
        <v>133</v>
      </c>
      <c r="AT530" s="214" t="s">
        <v>128</v>
      </c>
      <c r="AU530" s="214" t="s">
        <v>88</v>
      </c>
      <c r="AY530" s="17" t="s">
        <v>126</v>
      </c>
      <c r="BE530" s="215">
        <f>IF(N530="základní",J530,0)</f>
        <v>0</v>
      </c>
      <c r="BF530" s="215">
        <f>IF(N530="snížená",J530,0)</f>
        <v>0</v>
      </c>
      <c r="BG530" s="215">
        <f>IF(N530="zákl. přenesená",J530,0)</f>
        <v>0</v>
      </c>
      <c r="BH530" s="215">
        <f>IF(N530="sníž. přenesená",J530,0)</f>
        <v>0</v>
      </c>
      <c r="BI530" s="215">
        <f>IF(N530="nulová",J530,0)</f>
        <v>0</v>
      </c>
      <c r="BJ530" s="17" t="s">
        <v>86</v>
      </c>
      <c r="BK530" s="215">
        <f>ROUND(I530*H530,2)</f>
        <v>0</v>
      </c>
      <c r="BL530" s="17" t="s">
        <v>133</v>
      </c>
      <c r="BM530" s="214" t="s">
        <v>708</v>
      </c>
    </row>
    <row r="531" spans="1:65" s="2" customFormat="1" ht="29.25">
      <c r="A531" s="34"/>
      <c r="B531" s="35"/>
      <c r="C531" s="36"/>
      <c r="D531" s="216" t="s">
        <v>135</v>
      </c>
      <c r="E531" s="36"/>
      <c r="F531" s="217" t="s">
        <v>709</v>
      </c>
      <c r="G531" s="36"/>
      <c r="H531" s="36"/>
      <c r="I531" s="115"/>
      <c r="J531" s="36"/>
      <c r="K531" s="36"/>
      <c r="L531" s="39"/>
      <c r="M531" s="218"/>
      <c r="N531" s="219"/>
      <c r="O531" s="71"/>
      <c r="P531" s="71"/>
      <c r="Q531" s="71"/>
      <c r="R531" s="71"/>
      <c r="S531" s="71"/>
      <c r="T531" s="72"/>
      <c r="U531" s="34"/>
      <c r="V531" s="34"/>
      <c r="W531" s="34"/>
      <c r="X531" s="34"/>
      <c r="Y531" s="34"/>
      <c r="Z531" s="34"/>
      <c r="AA531" s="34"/>
      <c r="AB531" s="34"/>
      <c r="AC531" s="34"/>
      <c r="AD531" s="34"/>
      <c r="AE531" s="34"/>
      <c r="AT531" s="17" t="s">
        <v>135</v>
      </c>
      <c r="AU531" s="17" t="s">
        <v>88</v>
      </c>
    </row>
    <row r="532" spans="1:65" s="2" customFormat="1" ht="97.5">
      <c r="A532" s="34"/>
      <c r="B532" s="35"/>
      <c r="C532" s="36"/>
      <c r="D532" s="216" t="s">
        <v>137</v>
      </c>
      <c r="E532" s="36"/>
      <c r="F532" s="220" t="s">
        <v>710</v>
      </c>
      <c r="G532" s="36"/>
      <c r="H532" s="36"/>
      <c r="I532" s="115"/>
      <c r="J532" s="36"/>
      <c r="K532" s="36"/>
      <c r="L532" s="39"/>
      <c r="M532" s="218"/>
      <c r="N532" s="219"/>
      <c r="O532" s="71"/>
      <c r="P532" s="71"/>
      <c r="Q532" s="71"/>
      <c r="R532" s="71"/>
      <c r="S532" s="71"/>
      <c r="T532" s="72"/>
      <c r="U532" s="34"/>
      <c r="V532" s="34"/>
      <c r="W532" s="34"/>
      <c r="X532" s="34"/>
      <c r="Y532" s="34"/>
      <c r="Z532" s="34"/>
      <c r="AA532" s="34"/>
      <c r="AB532" s="34"/>
      <c r="AC532" s="34"/>
      <c r="AD532" s="34"/>
      <c r="AE532" s="34"/>
      <c r="AT532" s="17" t="s">
        <v>137</v>
      </c>
      <c r="AU532" s="17" t="s">
        <v>88</v>
      </c>
    </row>
    <row r="533" spans="1:65" s="13" customFormat="1" ht="11.25">
      <c r="B533" s="221"/>
      <c r="C533" s="222"/>
      <c r="D533" s="216" t="s">
        <v>141</v>
      </c>
      <c r="E533" s="223" t="s">
        <v>1</v>
      </c>
      <c r="F533" s="224" t="s">
        <v>711</v>
      </c>
      <c r="G533" s="222"/>
      <c r="H533" s="225">
        <v>20.7</v>
      </c>
      <c r="I533" s="226"/>
      <c r="J533" s="222"/>
      <c r="K533" s="222"/>
      <c r="L533" s="227"/>
      <c r="M533" s="228"/>
      <c r="N533" s="229"/>
      <c r="O533" s="229"/>
      <c r="P533" s="229"/>
      <c r="Q533" s="229"/>
      <c r="R533" s="229"/>
      <c r="S533" s="229"/>
      <c r="T533" s="230"/>
      <c r="AT533" s="231" t="s">
        <v>141</v>
      </c>
      <c r="AU533" s="231" t="s">
        <v>88</v>
      </c>
      <c r="AV533" s="13" t="s">
        <v>88</v>
      </c>
      <c r="AW533" s="13" t="s">
        <v>34</v>
      </c>
      <c r="AX533" s="13" t="s">
        <v>86</v>
      </c>
      <c r="AY533" s="231" t="s">
        <v>126</v>
      </c>
    </row>
    <row r="534" spans="1:65" s="2" customFormat="1" ht="21.75" customHeight="1">
      <c r="A534" s="34"/>
      <c r="B534" s="35"/>
      <c r="C534" s="253" t="s">
        <v>712</v>
      </c>
      <c r="D534" s="253" t="s">
        <v>263</v>
      </c>
      <c r="E534" s="254" t="s">
        <v>713</v>
      </c>
      <c r="F534" s="255" t="s">
        <v>714</v>
      </c>
      <c r="G534" s="256" t="s">
        <v>131</v>
      </c>
      <c r="H534" s="257">
        <v>28.785</v>
      </c>
      <c r="I534" s="258"/>
      <c r="J534" s="259">
        <f>ROUND(I534*H534,2)</f>
        <v>0</v>
      </c>
      <c r="K534" s="255" t="s">
        <v>1</v>
      </c>
      <c r="L534" s="260"/>
      <c r="M534" s="261" t="s">
        <v>1</v>
      </c>
      <c r="N534" s="262" t="s">
        <v>43</v>
      </c>
      <c r="O534" s="71"/>
      <c r="P534" s="212">
        <f>O534*H534</f>
        <v>0</v>
      </c>
      <c r="Q534" s="212">
        <v>6.7000000000000004E-2</v>
      </c>
      <c r="R534" s="212">
        <f>Q534*H534</f>
        <v>1.9285950000000001</v>
      </c>
      <c r="S534" s="212">
        <v>0</v>
      </c>
      <c r="T534" s="213">
        <f>S534*H534</f>
        <v>0</v>
      </c>
      <c r="U534" s="34"/>
      <c r="V534" s="34"/>
      <c r="W534" s="34"/>
      <c r="X534" s="34"/>
      <c r="Y534" s="34"/>
      <c r="Z534" s="34"/>
      <c r="AA534" s="34"/>
      <c r="AB534" s="34"/>
      <c r="AC534" s="34"/>
      <c r="AD534" s="34"/>
      <c r="AE534" s="34"/>
      <c r="AR534" s="214" t="s">
        <v>184</v>
      </c>
      <c r="AT534" s="214" t="s">
        <v>263</v>
      </c>
      <c r="AU534" s="214" t="s">
        <v>88</v>
      </c>
      <c r="AY534" s="17" t="s">
        <v>126</v>
      </c>
      <c r="BE534" s="215">
        <f>IF(N534="základní",J534,0)</f>
        <v>0</v>
      </c>
      <c r="BF534" s="215">
        <f>IF(N534="snížená",J534,0)</f>
        <v>0</v>
      </c>
      <c r="BG534" s="215">
        <f>IF(N534="zákl. přenesená",J534,0)</f>
        <v>0</v>
      </c>
      <c r="BH534" s="215">
        <f>IF(N534="sníž. přenesená",J534,0)</f>
        <v>0</v>
      </c>
      <c r="BI534" s="215">
        <f>IF(N534="nulová",J534,0)</f>
        <v>0</v>
      </c>
      <c r="BJ534" s="17" t="s">
        <v>86</v>
      </c>
      <c r="BK534" s="215">
        <f>ROUND(I534*H534,2)</f>
        <v>0</v>
      </c>
      <c r="BL534" s="17" t="s">
        <v>133</v>
      </c>
      <c r="BM534" s="214" t="s">
        <v>715</v>
      </c>
    </row>
    <row r="535" spans="1:65" s="2" customFormat="1" ht="19.5">
      <c r="A535" s="34"/>
      <c r="B535" s="35"/>
      <c r="C535" s="36"/>
      <c r="D535" s="216" t="s">
        <v>135</v>
      </c>
      <c r="E535" s="36"/>
      <c r="F535" s="217" t="s">
        <v>714</v>
      </c>
      <c r="G535" s="36"/>
      <c r="H535" s="36"/>
      <c r="I535" s="115"/>
      <c r="J535" s="36"/>
      <c r="K535" s="36"/>
      <c r="L535" s="39"/>
      <c r="M535" s="218"/>
      <c r="N535" s="219"/>
      <c r="O535" s="71"/>
      <c r="P535" s="71"/>
      <c r="Q535" s="71"/>
      <c r="R535" s="71"/>
      <c r="S535" s="71"/>
      <c r="T535" s="72"/>
      <c r="U535" s="34"/>
      <c r="V535" s="34"/>
      <c r="W535" s="34"/>
      <c r="X535" s="34"/>
      <c r="Y535" s="34"/>
      <c r="Z535" s="34"/>
      <c r="AA535" s="34"/>
      <c r="AB535" s="34"/>
      <c r="AC535" s="34"/>
      <c r="AD535" s="34"/>
      <c r="AE535" s="34"/>
      <c r="AT535" s="17" t="s">
        <v>135</v>
      </c>
      <c r="AU535" s="17" t="s">
        <v>88</v>
      </c>
    </row>
    <row r="536" spans="1:65" s="13" customFormat="1" ht="11.25">
      <c r="B536" s="221"/>
      <c r="C536" s="222"/>
      <c r="D536" s="216" t="s">
        <v>141</v>
      </c>
      <c r="E536" s="223" t="s">
        <v>1</v>
      </c>
      <c r="F536" s="224" t="s">
        <v>716</v>
      </c>
      <c r="G536" s="222"/>
      <c r="H536" s="225">
        <v>28.5</v>
      </c>
      <c r="I536" s="226"/>
      <c r="J536" s="222"/>
      <c r="K536" s="222"/>
      <c r="L536" s="227"/>
      <c r="M536" s="228"/>
      <c r="N536" s="229"/>
      <c r="O536" s="229"/>
      <c r="P536" s="229"/>
      <c r="Q536" s="229"/>
      <c r="R536" s="229"/>
      <c r="S536" s="229"/>
      <c r="T536" s="230"/>
      <c r="AT536" s="231" t="s">
        <v>141</v>
      </c>
      <c r="AU536" s="231" t="s">
        <v>88</v>
      </c>
      <c r="AV536" s="13" t="s">
        <v>88</v>
      </c>
      <c r="AW536" s="13" t="s">
        <v>34</v>
      </c>
      <c r="AX536" s="13" t="s">
        <v>78</v>
      </c>
      <c r="AY536" s="231" t="s">
        <v>126</v>
      </c>
    </row>
    <row r="537" spans="1:65" s="15" customFormat="1" ht="11.25">
      <c r="B537" s="242"/>
      <c r="C537" s="243"/>
      <c r="D537" s="216" t="s">
        <v>141</v>
      </c>
      <c r="E537" s="244" t="s">
        <v>1</v>
      </c>
      <c r="F537" s="245" t="s">
        <v>169</v>
      </c>
      <c r="G537" s="243"/>
      <c r="H537" s="246">
        <v>28.5</v>
      </c>
      <c r="I537" s="247"/>
      <c r="J537" s="243"/>
      <c r="K537" s="243"/>
      <c r="L537" s="248"/>
      <c r="M537" s="249"/>
      <c r="N537" s="250"/>
      <c r="O537" s="250"/>
      <c r="P537" s="250"/>
      <c r="Q537" s="250"/>
      <c r="R537" s="250"/>
      <c r="S537" s="250"/>
      <c r="T537" s="251"/>
      <c r="AT537" s="252" t="s">
        <v>141</v>
      </c>
      <c r="AU537" s="252" t="s">
        <v>88</v>
      </c>
      <c r="AV537" s="15" t="s">
        <v>133</v>
      </c>
      <c r="AW537" s="15" t="s">
        <v>34</v>
      </c>
      <c r="AX537" s="15" t="s">
        <v>86</v>
      </c>
      <c r="AY537" s="252" t="s">
        <v>126</v>
      </c>
    </row>
    <row r="538" spans="1:65" s="13" customFormat="1" ht="11.25">
      <c r="B538" s="221"/>
      <c r="C538" s="222"/>
      <c r="D538" s="216" t="s">
        <v>141</v>
      </c>
      <c r="E538" s="222"/>
      <c r="F538" s="224" t="s">
        <v>717</v>
      </c>
      <c r="G538" s="222"/>
      <c r="H538" s="225">
        <v>28.785</v>
      </c>
      <c r="I538" s="226"/>
      <c r="J538" s="222"/>
      <c r="K538" s="222"/>
      <c r="L538" s="227"/>
      <c r="M538" s="228"/>
      <c r="N538" s="229"/>
      <c r="O538" s="229"/>
      <c r="P538" s="229"/>
      <c r="Q538" s="229"/>
      <c r="R538" s="229"/>
      <c r="S538" s="229"/>
      <c r="T538" s="230"/>
      <c r="AT538" s="231" t="s">
        <v>141</v>
      </c>
      <c r="AU538" s="231" t="s">
        <v>88</v>
      </c>
      <c r="AV538" s="13" t="s">
        <v>88</v>
      </c>
      <c r="AW538" s="13" t="s">
        <v>4</v>
      </c>
      <c r="AX538" s="13" t="s">
        <v>86</v>
      </c>
      <c r="AY538" s="231" t="s">
        <v>126</v>
      </c>
    </row>
    <row r="539" spans="1:65" s="2" customFormat="1" ht="21.75" customHeight="1">
      <c r="A539" s="34"/>
      <c r="B539" s="35"/>
      <c r="C539" s="253" t="s">
        <v>718</v>
      </c>
      <c r="D539" s="253" t="s">
        <v>263</v>
      </c>
      <c r="E539" s="254" t="s">
        <v>719</v>
      </c>
      <c r="F539" s="255" t="s">
        <v>720</v>
      </c>
      <c r="G539" s="256" t="s">
        <v>131</v>
      </c>
      <c r="H539" s="257">
        <v>6</v>
      </c>
      <c r="I539" s="258"/>
      <c r="J539" s="259">
        <f>ROUND(I539*H539,2)</f>
        <v>0</v>
      </c>
      <c r="K539" s="255" t="s">
        <v>1</v>
      </c>
      <c r="L539" s="260"/>
      <c r="M539" s="261" t="s">
        <v>1</v>
      </c>
      <c r="N539" s="262" t="s">
        <v>43</v>
      </c>
      <c r="O539" s="71"/>
      <c r="P539" s="212">
        <f>O539*H539</f>
        <v>0</v>
      </c>
      <c r="Q539" s="212">
        <v>6.3E-2</v>
      </c>
      <c r="R539" s="212">
        <f>Q539*H539</f>
        <v>0.378</v>
      </c>
      <c r="S539" s="212">
        <v>0</v>
      </c>
      <c r="T539" s="213">
        <f>S539*H539</f>
        <v>0</v>
      </c>
      <c r="U539" s="34"/>
      <c r="V539" s="34"/>
      <c r="W539" s="34"/>
      <c r="X539" s="34"/>
      <c r="Y539" s="34"/>
      <c r="Z539" s="34"/>
      <c r="AA539" s="34"/>
      <c r="AB539" s="34"/>
      <c r="AC539" s="34"/>
      <c r="AD539" s="34"/>
      <c r="AE539" s="34"/>
      <c r="AR539" s="214" t="s">
        <v>184</v>
      </c>
      <c r="AT539" s="214" t="s">
        <v>263</v>
      </c>
      <c r="AU539" s="214" t="s">
        <v>88</v>
      </c>
      <c r="AY539" s="17" t="s">
        <v>126</v>
      </c>
      <c r="BE539" s="215">
        <f>IF(N539="základní",J539,0)</f>
        <v>0</v>
      </c>
      <c r="BF539" s="215">
        <f>IF(N539="snížená",J539,0)</f>
        <v>0</v>
      </c>
      <c r="BG539" s="215">
        <f>IF(N539="zákl. přenesená",J539,0)</f>
        <v>0</v>
      </c>
      <c r="BH539" s="215">
        <f>IF(N539="sníž. přenesená",J539,0)</f>
        <v>0</v>
      </c>
      <c r="BI539" s="215">
        <f>IF(N539="nulová",J539,0)</f>
        <v>0</v>
      </c>
      <c r="BJ539" s="17" t="s">
        <v>86</v>
      </c>
      <c r="BK539" s="215">
        <f>ROUND(I539*H539,2)</f>
        <v>0</v>
      </c>
      <c r="BL539" s="17" t="s">
        <v>133</v>
      </c>
      <c r="BM539" s="214" t="s">
        <v>721</v>
      </c>
    </row>
    <row r="540" spans="1:65" s="2" customFormat="1" ht="19.5">
      <c r="A540" s="34"/>
      <c r="B540" s="35"/>
      <c r="C540" s="36"/>
      <c r="D540" s="216" t="s">
        <v>135</v>
      </c>
      <c r="E540" s="36"/>
      <c r="F540" s="217" t="s">
        <v>722</v>
      </c>
      <c r="G540" s="36"/>
      <c r="H540" s="36"/>
      <c r="I540" s="115"/>
      <c r="J540" s="36"/>
      <c r="K540" s="36"/>
      <c r="L540" s="39"/>
      <c r="M540" s="218"/>
      <c r="N540" s="219"/>
      <c r="O540" s="71"/>
      <c r="P540" s="71"/>
      <c r="Q540" s="71"/>
      <c r="R540" s="71"/>
      <c r="S540" s="71"/>
      <c r="T540" s="72"/>
      <c r="U540" s="34"/>
      <c r="V540" s="34"/>
      <c r="W540" s="34"/>
      <c r="X540" s="34"/>
      <c r="Y540" s="34"/>
      <c r="Z540" s="34"/>
      <c r="AA540" s="34"/>
      <c r="AB540" s="34"/>
      <c r="AC540" s="34"/>
      <c r="AD540" s="34"/>
      <c r="AE540" s="34"/>
      <c r="AT540" s="17" t="s">
        <v>135</v>
      </c>
      <c r="AU540" s="17" t="s">
        <v>88</v>
      </c>
    </row>
    <row r="541" spans="1:65" s="13" customFormat="1" ht="11.25">
      <c r="B541" s="221"/>
      <c r="C541" s="222"/>
      <c r="D541" s="216" t="s">
        <v>141</v>
      </c>
      <c r="E541" s="223" t="s">
        <v>1</v>
      </c>
      <c r="F541" s="224" t="s">
        <v>723</v>
      </c>
      <c r="G541" s="222"/>
      <c r="H541" s="225">
        <v>3</v>
      </c>
      <c r="I541" s="226"/>
      <c r="J541" s="222"/>
      <c r="K541" s="222"/>
      <c r="L541" s="227"/>
      <c r="M541" s="228"/>
      <c r="N541" s="229"/>
      <c r="O541" s="229"/>
      <c r="P541" s="229"/>
      <c r="Q541" s="229"/>
      <c r="R541" s="229"/>
      <c r="S541" s="229"/>
      <c r="T541" s="230"/>
      <c r="AT541" s="231" t="s">
        <v>141</v>
      </c>
      <c r="AU541" s="231" t="s">
        <v>88</v>
      </c>
      <c r="AV541" s="13" t="s">
        <v>88</v>
      </c>
      <c r="AW541" s="13" t="s">
        <v>34</v>
      </c>
      <c r="AX541" s="13" t="s">
        <v>78</v>
      </c>
      <c r="AY541" s="231" t="s">
        <v>126</v>
      </c>
    </row>
    <row r="542" spans="1:65" s="13" customFormat="1" ht="11.25">
      <c r="B542" s="221"/>
      <c r="C542" s="222"/>
      <c r="D542" s="216" t="s">
        <v>141</v>
      </c>
      <c r="E542" s="223" t="s">
        <v>1</v>
      </c>
      <c r="F542" s="224" t="s">
        <v>724</v>
      </c>
      <c r="G542" s="222"/>
      <c r="H542" s="225">
        <v>3</v>
      </c>
      <c r="I542" s="226"/>
      <c r="J542" s="222"/>
      <c r="K542" s="222"/>
      <c r="L542" s="227"/>
      <c r="M542" s="228"/>
      <c r="N542" s="229"/>
      <c r="O542" s="229"/>
      <c r="P542" s="229"/>
      <c r="Q542" s="229"/>
      <c r="R542" s="229"/>
      <c r="S542" s="229"/>
      <c r="T542" s="230"/>
      <c r="AT542" s="231" t="s">
        <v>141</v>
      </c>
      <c r="AU542" s="231" t="s">
        <v>88</v>
      </c>
      <c r="AV542" s="13" t="s">
        <v>88</v>
      </c>
      <c r="AW542" s="13" t="s">
        <v>34</v>
      </c>
      <c r="AX542" s="13" t="s">
        <v>78</v>
      </c>
      <c r="AY542" s="231" t="s">
        <v>126</v>
      </c>
    </row>
    <row r="543" spans="1:65" s="15" customFormat="1" ht="11.25">
      <c r="B543" s="242"/>
      <c r="C543" s="243"/>
      <c r="D543" s="216" t="s">
        <v>141</v>
      </c>
      <c r="E543" s="244" t="s">
        <v>1</v>
      </c>
      <c r="F543" s="245" t="s">
        <v>169</v>
      </c>
      <c r="G543" s="243"/>
      <c r="H543" s="246">
        <v>6</v>
      </c>
      <c r="I543" s="247"/>
      <c r="J543" s="243"/>
      <c r="K543" s="243"/>
      <c r="L543" s="248"/>
      <c r="M543" s="249"/>
      <c r="N543" s="250"/>
      <c r="O543" s="250"/>
      <c r="P543" s="250"/>
      <c r="Q543" s="250"/>
      <c r="R543" s="250"/>
      <c r="S543" s="250"/>
      <c r="T543" s="251"/>
      <c r="AT543" s="252" t="s">
        <v>141</v>
      </c>
      <c r="AU543" s="252" t="s">
        <v>88</v>
      </c>
      <c r="AV543" s="15" t="s">
        <v>133</v>
      </c>
      <c r="AW543" s="15" t="s">
        <v>34</v>
      </c>
      <c r="AX543" s="15" t="s">
        <v>86</v>
      </c>
      <c r="AY543" s="252" t="s">
        <v>126</v>
      </c>
    </row>
    <row r="544" spans="1:65" s="2" customFormat="1" ht="21.75" customHeight="1">
      <c r="A544" s="34"/>
      <c r="B544" s="35"/>
      <c r="C544" s="203" t="s">
        <v>725</v>
      </c>
      <c r="D544" s="203" t="s">
        <v>128</v>
      </c>
      <c r="E544" s="204" t="s">
        <v>726</v>
      </c>
      <c r="F544" s="205" t="s">
        <v>727</v>
      </c>
      <c r="G544" s="206" t="s">
        <v>546</v>
      </c>
      <c r="H544" s="207">
        <v>730</v>
      </c>
      <c r="I544" s="208"/>
      <c r="J544" s="209">
        <f>ROUND(I544*H544,2)</f>
        <v>0</v>
      </c>
      <c r="K544" s="205" t="s">
        <v>132</v>
      </c>
      <c r="L544" s="39"/>
      <c r="M544" s="210" t="s">
        <v>1</v>
      </c>
      <c r="N544" s="211" t="s">
        <v>43</v>
      </c>
      <c r="O544" s="71"/>
      <c r="P544" s="212">
        <f>O544*H544</f>
        <v>0</v>
      </c>
      <c r="Q544" s="212">
        <v>0.15540000000000001</v>
      </c>
      <c r="R544" s="212">
        <f>Q544*H544</f>
        <v>113.44200000000001</v>
      </c>
      <c r="S544" s="212">
        <v>0</v>
      </c>
      <c r="T544" s="213">
        <f>S544*H544</f>
        <v>0</v>
      </c>
      <c r="U544" s="34"/>
      <c r="V544" s="34"/>
      <c r="W544" s="34"/>
      <c r="X544" s="34"/>
      <c r="Y544" s="34"/>
      <c r="Z544" s="34"/>
      <c r="AA544" s="34"/>
      <c r="AB544" s="34"/>
      <c r="AC544" s="34"/>
      <c r="AD544" s="34"/>
      <c r="AE544" s="34"/>
      <c r="AR544" s="214" t="s">
        <v>133</v>
      </c>
      <c r="AT544" s="214" t="s">
        <v>128</v>
      </c>
      <c r="AU544" s="214" t="s">
        <v>88</v>
      </c>
      <c r="AY544" s="17" t="s">
        <v>126</v>
      </c>
      <c r="BE544" s="215">
        <f>IF(N544="základní",J544,0)</f>
        <v>0</v>
      </c>
      <c r="BF544" s="215">
        <f>IF(N544="snížená",J544,0)</f>
        <v>0</v>
      </c>
      <c r="BG544" s="215">
        <f>IF(N544="zákl. přenesená",J544,0)</f>
        <v>0</v>
      </c>
      <c r="BH544" s="215">
        <f>IF(N544="sníž. přenesená",J544,0)</f>
        <v>0</v>
      </c>
      <c r="BI544" s="215">
        <f>IF(N544="nulová",J544,0)</f>
        <v>0</v>
      </c>
      <c r="BJ544" s="17" t="s">
        <v>86</v>
      </c>
      <c r="BK544" s="215">
        <f>ROUND(I544*H544,2)</f>
        <v>0</v>
      </c>
      <c r="BL544" s="17" t="s">
        <v>133</v>
      </c>
      <c r="BM544" s="214" t="s">
        <v>728</v>
      </c>
    </row>
    <row r="545" spans="1:65" s="2" customFormat="1" ht="29.25">
      <c r="A545" s="34"/>
      <c r="B545" s="35"/>
      <c r="C545" s="36"/>
      <c r="D545" s="216" t="s">
        <v>135</v>
      </c>
      <c r="E545" s="36"/>
      <c r="F545" s="217" t="s">
        <v>729</v>
      </c>
      <c r="G545" s="36"/>
      <c r="H545" s="36"/>
      <c r="I545" s="115"/>
      <c r="J545" s="36"/>
      <c r="K545" s="36"/>
      <c r="L545" s="39"/>
      <c r="M545" s="218"/>
      <c r="N545" s="219"/>
      <c r="O545" s="71"/>
      <c r="P545" s="71"/>
      <c r="Q545" s="71"/>
      <c r="R545" s="71"/>
      <c r="S545" s="71"/>
      <c r="T545" s="72"/>
      <c r="U545" s="34"/>
      <c r="V545" s="34"/>
      <c r="W545" s="34"/>
      <c r="X545" s="34"/>
      <c r="Y545" s="34"/>
      <c r="Z545" s="34"/>
      <c r="AA545" s="34"/>
      <c r="AB545" s="34"/>
      <c r="AC545" s="34"/>
      <c r="AD545" s="34"/>
      <c r="AE545" s="34"/>
      <c r="AT545" s="17" t="s">
        <v>135</v>
      </c>
      <c r="AU545" s="17" t="s">
        <v>88</v>
      </c>
    </row>
    <row r="546" spans="1:65" s="2" customFormat="1" ht="97.5">
      <c r="A546" s="34"/>
      <c r="B546" s="35"/>
      <c r="C546" s="36"/>
      <c r="D546" s="216" t="s">
        <v>137</v>
      </c>
      <c r="E546" s="36"/>
      <c r="F546" s="220" t="s">
        <v>710</v>
      </c>
      <c r="G546" s="36"/>
      <c r="H546" s="36"/>
      <c r="I546" s="115"/>
      <c r="J546" s="36"/>
      <c r="K546" s="36"/>
      <c r="L546" s="39"/>
      <c r="M546" s="218"/>
      <c r="N546" s="219"/>
      <c r="O546" s="71"/>
      <c r="P546" s="71"/>
      <c r="Q546" s="71"/>
      <c r="R546" s="71"/>
      <c r="S546" s="71"/>
      <c r="T546" s="72"/>
      <c r="U546" s="34"/>
      <c r="V546" s="34"/>
      <c r="W546" s="34"/>
      <c r="X546" s="34"/>
      <c r="Y546" s="34"/>
      <c r="Z546" s="34"/>
      <c r="AA546" s="34"/>
      <c r="AB546" s="34"/>
      <c r="AC546" s="34"/>
      <c r="AD546" s="34"/>
      <c r="AE546" s="34"/>
      <c r="AT546" s="17" t="s">
        <v>137</v>
      </c>
      <c r="AU546" s="17" t="s">
        <v>88</v>
      </c>
    </row>
    <row r="547" spans="1:65" s="13" customFormat="1" ht="11.25">
      <c r="B547" s="221"/>
      <c r="C547" s="222"/>
      <c r="D547" s="216" t="s">
        <v>141</v>
      </c>
      <c r="E547" s="223" t="s">
        <v>1</v>
      </c>
      <c r="F547" s="224" t="s">
        <v>730</v>
      </c>
      <c r="G547" s="222"/>
      <c r="H547" s="225">
        <v>730</v>
      </c>
      <c r="I547" s="226"/>
      <c r="J547" s="222"/>
      <c r="K547" s="222"/>
      <c r="L547" s="227"/>
      <c r="M547" s="228"/>
      <c r="N547" s="229"/>
      <c r="O547" s="229"/>
      <c r="P547" s="229"/>
      <c r="Q547" s="229"/>
      <c r="R547" s="229"/>
      <c r="S547" s="229"/>
      <c r="T547" s="230"/>
      <c r="AT547" s="231" t="s">
        <v>141</v>
      </c>
      <c r="AU547" s="231" t="s">
        <v>88</v>
      </c>
      <c r="AV547" s="13" t="s">
        <v>88</v>
      </c>
      <c r="AW547" s="13" t="s">
        <v>34</v>
      </c>
      <c r="AX547" s="13" t="s">
        <v>86</v>
      </c>
      <c r="AY547" s="231" t="s">
        <v>126</v>
      </c>
    </row>
    <row r="548" spans="1:65" s="2" customFormat="1" ht="21.75" customHeight="1">
      <c r="A548" s="34"/>
      <c r="B548" s="35"/>
      <c r="C548" s="253" t="s">
        <v>731</v>
      </c>
      <c r="D548" s="253" t="s">
        <v>263</v>
      </c>
      <c r="E548" s="254" t="s">
        <v>732</v>
      </c>
      <c r="F548" s="255" t="s">
        <v>733</v>
      </c>
      <c r="G548" s="256" t="s">
        <v>546</v>
      </c>
      <c r="H548" s="257">
        <v>42.42</v>
      </c>
      <c r="I548" s="258"/>
      <c r="J548" s="259">
        <f>ROUND(I548*H548,2)</f>
        <v>0</v>
      </c>
      <c r="K548" s="255" t="s">
        <v>132</v>
      </c>
      <c r="L548" s="260"/>
      <c r="M548" s="261" t="s">
        <v>1</v>
      </c>
      <c r="N548" s="262" t="s">
        <v>43</v>
      </c>
      <c r="O548" s="71"/>
      <c r="P548" s="212">
        <f>O548*H548</f>
        <v>0</v>
      </c>
      <c r="Q548" s="212">
        <v>6.5670000000000006E-2</v>
      </c>
      <c r="R548" s="212">
        <f>Q548*H548</f>
        <v>2.7857214000000003</v>
      </c>
      <c r="S548" s="212">
        <v>0</v>
      </c>
      <c r="T548" s="213">
        <f>S548*H548</f>
        <v>0</v>
      </c>
      <c r="U548" s="34"/>
      <c r="V548" s="34"/>
      <c r="W548" s="34"/>
      <c r="X548" s="34"/>
      <c r="Y548" s="34"/>
      <c r="Z548" s="34"/>
      <c r="AA548" s="34"/>
      <c r="AB548" s="34"/>
      <c r="AC548" s="34"/>
      <c r="AD548" s="34"/>
      <c r="AE548" s="34"/>
      <c r="AR548" s="214" t="s">
        <v>184</v>
      </c>
      <c r="AT548" s="214" t="s">
        <v>263</v>
      </c>
      <c r="AU548" s="214" t="s">
        <v>88</v>
      </c>
      <c r="AY548" s="17" t="s">
        <v>126</v>
      </c>
      <c r="BE548" s="215">
        <f>IF(N548="základní",J548,0)</f>
        <v>0</v>
      </c>
      <c r="BF548" s="215">
        <f>IF(N548="snížená",J548,0)</f>
        <v>0</v>
      </c>
      <c r="BG548" s="215">
        <f>IF(N548="zákl. přenesená",J548,0)</f>
        <v>0</v>
      </c>
      <c r="BH548" s="215">
        <f>IF(N548="sníž. přenesená",J548,0)</f>
        <v>0</v>
      </c>
      <c r="BI548" s="215">
        <f>IF(N548="nulová",J548,0)</f>
        <v>0</v>
      </c>
      <c r="BJ548" s="17" t="s">
        <v>86</v>
      </c>
      <c r="BK548" s="215">
        <f>ROUND(I548*H548,2)</f>
        <v>0</v>
      </c>
      <c r="BL548" s="17" t="s">
        <v>133</v>
      </c>
      <c r="BM548" s="214" t="s">
        <v>734</v>
      </c>
    </row>
    <row r="549" spans="1:65" s="2" customFormat="1" ht="11.25">
      <c r="A549" s="34"/>
      <c r="B549" s="35"/>
      <c r="C549" s="36"/>
      <c r="D549" s="216" t="s">
        <v>135</v>
      </c>
      <c r="E549" s="36"/>
      <c r="F549" s="217" t="s">
        <v>733</v>
      </c>
      <c r="G549" s="36"/>
      <c r="H549" s="36"/>
      <c r="I549" s="115"/>
      <c r="J549" s="36"/>
      <c r="K549" s="36"/>
      <c r="L549" s="39"/>
      <c r="M549" s="218"/>
      <c r="N549" s="219"/>
      <c r="O549" s="71"/>
      <c r="P549" s="71"/>
      <c r="Q549" s="71"/>
      <c r="R549" s="71"/>
      <c r="S549" s="71"/>
      <c r="T549" s="72"/>
      <c r="U549" s="34"/>
      <c r="V549" s="34"/>
      <c r="W549" s="34"/>
      <c r="X549" s="34"/>
      <c r="Y549" s="34"/>
      <c r="Z549" s="34"/>
      <c r="AA549" s="34"/>
      <c r="AB549" s="34"/>
      <c r="AC549" s="34"/>
      <c r="AD549" s="34"/>
      <c r="AE549" s="34"/>
      <c r="AT549" s="17" t="s">
        <v>135</v>
      </c>
      <c r="AU549" s="17" t="s">
        <v>88</v>
      </c>
    </row>
    <row r="550" spans="1:65" s="13" customFormat="1" ht="11.25">
      <c r="B550" s="221"/>
      <c r="C550" s="222"/>
      <c r="D550" s="216" t="s">
        <v>141</v>
      </c>
      <c r="E550" s="223" t="s">
        <v>1</v>
      </c>
      <c r="F550" s="224" t="s">
        <v>735</v>
      </c>
      <c r="G550" s="222"/>
      <c r="H550" s="225">
        <v>20</v>
      </c>
      <c r="I550" s="226"/>
      <c r="J550" s="222"/>
      <c r="K550" s="222"/>
      <c r="L550" s="227"/>
      <c r="M550" s="228"/>
      <c r="N550" s="229"/>
      <c r="O550" s="229"/>
      <c r="P550" s="229"/>
      <c r="Q550" s="229"/>
      <c r="R550" s="229"/>
      <c r="S550" s="229"/>
      <c r="T550" s="230"/>
      <c r="AT550" s="231" t="s">
        <v>141</v>
      </c>
      <c r="AU550" s="231" t="s">
        <v>88</v>
      </c>
      <c r="AV550" s="13" t="s">
        <v>88</v>
      </c>
      <c r="AW550" s="13" t="s">
        <v>34</v>
      </c>
      <c r="AX550" s="13" t="s">
        <v>78</v>
      </c>
      <c r="AY550" s="231" t="s">
        <v>126</v>
      </c>
    </row>
    <row r="551" spans="1:65" s="13" customFormat="1" ht="11.25">
      <c r="B551" s="221"/>
      <c r="C551" s="222"/>
      <c r="D551" s="216" t="s">
        <v>141</v>
      </c>
      <c r="E551" s="223" t="s">
        <v>1</v>
      </c>
      <c r="F551" s="224" t="s">
        <v>736</v>
      </c>
      <c r="G551" s="222"/>
      <c r="H551" s="225">
        <v>22</v>
      </c>
      <c r="I551" s="226"/>
      <c r="J551" s="222"/>
      <c r="K551" s="222"/>
      <c r="L551" s="227"/>
      <c r="M551" s="228"/>
      <c r="N551" s="229"/>
      <c r="O551" s="229"/>
      <c r="P551" s="229"/>
      <c r="Q551" s="229"/>
      <c r="R551" s="229"/>
      <c r="S551" s="229"/>
      <c r="T551" s="230"/>
      <c r="AT551" s="231" t="s">
        <v>141</v>
      </c>
      <c r="AU551" s="231" t="s">
        <v>88</v>
      </c>
      <c r="AV551" s="13" t="s">
        <v>88</v>
      </c>
      <c r="AW551" s="13" t="s">
        <v>34</v>
      </c>
      <c r="AX551" s="13" t="s">
        <v>78</v>
      </c>
      <c r="AY551" s="231" t="s">
        <v>126</v>
      </c>
    </row>
    <row r="552" spans="1:65" s="15" customFormat="1" ht="11.25">
      <c r="B552" s="242"/>
      <c r="C552" s="243"/>
      <c r="D552" s="216" t="s">
        <v>141</v>
      </c>
      <c r="E552" s="244" t="s">
        <v>1</v>
      </c>
      <c r="F552" s="245" t="s">
        <v>169</v>
      </c>
      <c r="G552" s="243"/>
      <c r="H552" s="246">
        <v>42</v>
      </c>
      <c r="I552" s="247"/>
      <c r="J552" s="243"/>
      <c r="K552" s="243"/>
      <c r="L552" s="248"/>
      <c r="M552" s="249"/>
      <c r="N552" s="250"/>
      <c r="O552" s="250"/>
      <c r="P552" s="250"/>
      <c r="Q552" s="250"/>
      <c r="R552" s="250"/>
      <c r="S552" s="250"/>
      <c r="T552" s="251"/>
      <c r="AT552" s="252" t="s">
        <v>141</v>
      </c>
      <c r="AU552" s="252" t="s">
        <v>88</v>
      </c>
      <c r="AV552" s="15" t="s">
        <v>133</v>
      </c>
      <c r="AW552" s="15" t="s">
        <v>34</v>
      </c>
      <c r="AX552" s="15" t="s">
        <v>86</v>
      </c>
      <c r="AY552" s="252" t="s">
        <v>126</v>
      </c>
    </row>
    <row r="553" spans="1:65" s="13" customFormat="1" ht="11.25">
      <c r="B553" s="221"/>
      <c r="C553" s="222"/>
      <c r="D553" s="216" t="s">
        <v>141</v>
      </c>
      <c r="E553" s="222"/>
      <c r="F553" s="224" t="s">
        <v>737</v>
      </c>
      <c r="G553" s="222"/>
      <c r="H553" s="225">
        <v>42.42</v>
      </c>
      <c r="I553" s="226"/>
      <c r="J553" s="222"/>
      <c r="K553" s="222"/>
      <c r="L553" s="227"/>
      <c r="M553" s="228"/>
      <c r="N553" s="229"/>
      <c r="O553" s="229"/>
      <c r="P553" s="229"/>
      <c r="Q553" s="229"/>
      <c r="R553" s="229"/>
      <c r="S553" s="229"/>
      <c r="T553" s="230"/>
      <c r="AT553" s="231" t="s">
        <v>141</v>
      </c>
      <c r="AU553" s="231" t="s">
        <v>88</v>
      </c>
      <c r="AV553" s="13" t="s">
        <v>88</v>
      </c>
      <c r="AW553" s="13" t="s">
        <v>4</v>
      </c>
      <c r="AX553" s="13" t="s">
        <v>86</v>
      </c>
      <c r="AY553" s="231" t="s">
        <v>126</v>
      </c>
    </row>
    <row r="554" spans="1:65" s="2" customFormat="1" ht="21.75" customHeight="1">
      <c r="A554" s="34"/>
      <c r="B554" s="35"/>
      <c r="C554" s="253" t="s">
        <v>738</v>
      </c>
      <c r="D554" s="253" t="s">
        <v>263</v>
      </c>
      <c r="E554" s="254" t="s">
        <v>739</v>
      </c>
      <c r="F554" s="255" t="s">
        <v>740</v>
      </c>
      <c r="G554" s="256" t="s">
        <v>546</v>
      </c>
      <c r="H554" s="257">
        <v>139.38</v>
      </c>
      <c r="I554" s="258"/>
      <c r="J554" s="259">
        <f>ROUND(I554*H554,2)</f>
        <v>0</v>
      </c>
      <c r="K554" s="255" t="s">
        <v>132</v>
      </c>
      <c r="L554" s="260"/>
      <c r="M554" s="261" t="s">
        <v>1</v>
      </c>
      <c r="N554" s="262" t="s">
        <v>43</v>
      </c>
      <c r="O554" s="71"/>
      <c r="P554" s="212">
        <f>O554*H554</f>
        <v>0</v>
      </c>
      <c r="Q554" s="212">
        <v>4.8300000000000003E-2</v>
      </c>
      <c r="R554" s="212">
        <f>Q554*H554</f>
        <v>6.7320539999999998</v>
      </c>
      <c r="S554" s="212">
        <v>0</v>
      </c>
      <c r="T554" s="213">
        <f>S554*H554</f>
        <v>0</v>
      </c>
      <c r="U554" s="34"/>
      <c r="V554" s="34"/>
      <c r="W554" s="34"/>
      <c r="X554" s="34"/>
      <c r="Y554" s="34"/>
      <c r="Z554" s="34"/>
      <c r="AA554" s="34"/>
      <c r="AB554" s="34"/>
      <c r="AC554" s="34"/>
      <c r="AD554" s="34"/>
      <c r="AE554" s="34"/>
      <c r="AR554" s="214" t="s">
        <v>184</v>
      </c>
      <c r="AT554" s="214" t="s">
        <v>263</v>
      </c>
      <c r="AU554" s="214" t="s">
        <v>88</v>
      </c>
      <c r="AY554" s="17" t="s">
        <v>126</v>
      </c>
      <c r="BE554" s="215">
        <f>IF(N554="základní",J554,0)</f>
        <v>0</v>
      </c>
      <c r="BF554" s="215">
        <f>IF(N554="snížená",J554,0)</f>
        <v>0</v>
      </c>
      <c r="BG554" s="215">
        <f>IF(N554="zákl. přenesená",J554,0)</f>
        <v>0</v>
      </c>
      <c r="BH554" s="215">
        <f>IF(N554="sníž. přenesená",J554,0)</f>
        <v>0</v>
      </c>
      <c r="BI554" s="215">
        <f>IF(N554="nulová",J554,0)</f>
        <v>0</v>
      </c>
      <c r="BJ554" s="17" t="s">
        <v>86</v>
      </c>
      <c r="BK554" s="215">
        <f>ROUND(I554*H554,2)</f>
        <v>0</v>
      </c>
      <c r="BL554" s="17" t="s">
        <v>133</v>
      </c>
      <c r="BM554" s="214" t="s">
        <v>741</v>
      </c>
    </row>
    <row r="555" spans="1:65" s="2" customFormat="1" ht="11.25">
      <c r="A555" s="34"/>
      <c r="B555" s="35"/>
      <c r="C555" s="36"/>
      <c r="D555" s="216" t="s">
        <v>135</v>
      </c>
      <c r="E555" s="36"/>
      <c r="F555" s="217" t="s">
        <v>740</v>
      </c>
      <c r="G555" s="36"/>
      <c r="H555" s="36"/>
      <c r="I555" s="115"/>
      <c r="J555" s="36"/>
      <c r="K555" s="36"/>
      <c r="L555" s="39"/>
      <c r="M555" s="218"/>
      <c r="N555" s="219"/>
      <c r="O555" s="71"/>
      <c r="P555" s="71"/>
      <c r="Q555" s="71"/>
      <c r="R555" s="71"/>
      <c r="S555" s="71"/>
      <c r="T555" s="72"/>
      <c r="U555" s="34"/>
      <c r="V555" s="34"/>
      <c r="W555" s="34"/>
      <c r="X555" s="34"/>
      <c r="Y555" s="34"/>
      <c r="Z555" s="34"/>
      <c r="AA555" s="34"/>
      <c r="AB555" s="34"/>
      <c r="AC555" s="34"/>
      <c r="AD555" s="34"/>
      <c r="AE555" s="34"/>
      <c r="AT555" s="17" t="s">
        <v>135</v>
      </c>
      <c r="AU555" s="17" t="s">
        <v>88</v>
      </c>
    </row>
    <row r="556" spans="1:65" s="13" customFormat="1" ht="11.25">
      <c r="B556" s="221"/>
      <c r="C556" s="222"/>
      <c r="D556" s="216" t="s">
        <v>141</v>
      </c>
      <c r="E556" s="223" t="s">
        <v>1</v>
      </c>
      <c r="F556" s="224" t="s">
        <v>742</v>
      </c>
      <c r="G556" s="222"/>
      <c r="H556" s="225">
        <v>138</v>
      </c>
      <c r="I556" s="226"/>
      <c r="J556" s="222"/>
      <c r="K556" s="222"/>
      <c r="L556" s="227"/>
      <c r="M556" s="228"/>
      <c r="N556" s="229"/>
      <c r="O556" s="229"/>
      <c r="P556" s="229"/>
      <c r="Q556" s="229"/>
      <c r="R556" s="229"/>
      <c r="S556" s="229"/>
      <c r="T556" s="230"/>
      <c r="AT556" s="231" t="s">
        <v>141</v>
      </c>
      <c r="AU556" s="231" t="s">
        <v>88</v>
      </c>
      <c r="AV556" s="13" t="s">
        <v>88</v>
      </c>
      <c r="AW556" s="13" t="s">
        <v>34</v>
      </c>
      <c r="AX556" s="13" t="s">
        <v>86</v>
      </c>
      <c r="AY556" s="231" t="s">
        <v>126</v>
      </c>
    </row>
    <row r="557" spans="1:65" s="13" customFormat="1" ht="11.25">
      <c r="B557" s="221"/>
      <c r="C557" s="222"/>
      <c r="D557" s="216" t="s">
        <v>141</v>
      </c>
      <c r="E557" s="222"/>
      <c r="F557" s="224" t="s">
        <v>743</v>
      </c>
      <c r="G557" s="222"/>
      <c r="H557" s="225">
        <v>139.38</v>
      </c>
      <c r="I557" s="226"/>
      <c r="J557" s="222"/>
      <c r="K557" s="222"/>
      <c r="L557" s="227"/>
      <c r="M557" s="228"/>
      <c r="N557" s="229"/>
      <c r="O557" s="229"/>
      <c r="P557" s="229"/>
      <c r="Q557" s="229"/>
      <c r="R557" s="229"/>
      <c r="S557" s="229"/>
      <c r="T557" s="230"/>
      <c r="AT557" s="231" t="s">
        <v>141</v>
      </c>
      <c r="AU557" s="231" t="s">
        <v>88</v>
      </c>
      <c r="AV557" s="13" t="s">
        <v>88</v>
      </c>
      <c r="AW557" s="13" t="s">
        <v>4</v>
      </c>
      <c r="AX557" s="13" t="s">
        <v>86</v>
      </c>
      <c r="AY557" s="231" t="s">
        <v>126</v>
      </c>
    </row>
    <row r="558" spans="1:65" s="2" customFormat="1" ht="16.5" customHeight="1">
      <c r="A558" s="34"/>
      <c r="B558" s="35"/>
      <c r="C558" s="253" t="s">
        <v>744</v>
      </c>
      <c r="D558" s="253" t="s">
        <v>263</v>
      </c>
      <c r="E558" s="254" t="s">
        <v>745</v>
      </c>
      <c r="F558" s="255" t="s">
        <v>746</v>
      </c>
      <c r="G558" s="256" t="s">
        <v>546</v>
      </c>
      <c r="H558" s="257">
        <v>555.5</v>
      </c>
      <c r="I558" s="258"/>
      <c r="J558" s="259">
        <f>ROUND(I558*H558,2)</f>
        <v>0</v>
      </c>
      <c r="K558" s="255" t="s">
        <v>132</v>
      </c>
      <c r="L558" s="260"/>
      <c r="M558" s="261" t="s">
        <v>1</v>
      </c>
      <c r="N558" s="262" t="s">
        <v>43</v>
      </c>
      <c r="O558" s="71"/>
      <c r="P558" s="212">
        <f>O558*H558</f>
        <v>0</v>
      </c>
      <c r="Q558" s="212">
        <v>0.08</v>
      </c>
      <c r="R558" s="212">
        <f>Q558*H558</f>
        <v>44.44</v>
      </c>
      <c r="S558" s="212">
        <v>0</v>
      </c>
      <c r="T558" s="213">
        <f>S558*H558</f>
        <v>0</v>
      </c>
      <c r="U558" s="34"/>
      <c r="V558" s="34"/>
      <c r="W558" s="34"/>
      <c r="X558" s="34"/>
      <c r="Y558" s="34"/>
      <c r="Z558" s="34"/>
      <c r="AA558" s="34"/>
      <c r="AB558" s="34"/>
      <c r="AC558" s="34"/>
      <c r="AD558" s="34"/>
      <c r="AE558" s="34"/>
      <c r="AR558" s="214" t="s">
        <v>184</v>
      </c>
      <c r="AT558" s="214" t="s">
        <v>263</v>
      </c>
      <c r="AU558" s="214" t="s">
        <v>88</v>
      </c>
      <c r="AY558" s="17" t="s">
        <v>126</v>
      </c>
      <c r="BE558" s="215">
        <f>IF(N558="základní",J558,0)</f>
        <v>0</v>
      </c>
      <c r="BF558" s="215">
        <f>IF(N558="snížená",J558,0)</f>
        <v>0</v>
      </c>
      <c r="BG558" s="215">
        <f>IF(N558="zákl. přenesená",J558,0)</f>
        <v>0</v>
      </c>
      <c r="BH558" s="215">
        <f>IF(N558="sníž. přenesená",J558,0)</f>
        <v>0</v>
      </c>
      <c r="BI558" s="215">
        <f>IF(N558="nulová",J558,0)</f>
        <v>0</v>
      </c>
      <c r="BJ558" s="17" t="s">
        <v>86</v>
      </c>
      <c r="BK558" s="215">
        <f>ROUND(I558*H558,2)</f>
        <v>0</v>
      </c>
      <c r="BL558" s="17" t="s">
        <v>133</v>
      </c>
      <c r="BM558" s="214" t="s">
        <v>747</v>
      </c>
    </row>
    <row r="559" spans="1:65" s="2" customFormat="1" ht="11.25">
      <c r="A559" s="34"/>
      <c r="B559" s="35"/>
      <c r="C559" s="36"/>
      <c r="D559" s="216" t="s">
        <v>135</v>
      </c>
      <c r="E559" s="36"/>
      <c r="F559" s="217" t="s">
        <v>746</v>
      </c>
      <c r="G559" s="36"/>
      <c r="H559" s="36"/>
      <c r="I559" s="115"/>
      <c r="J559" s="36"/>
      <c r="K559" s="36"/>
      <c r="L559" s="39"/>
      <c r="M559" s="218"/>
      <c r="N559" s="219"/>
      <c r="O559" s="71"/>
      <c r="P559" s="71"/>
      <c r="Q559" s="71"/>
      <c r="R559" s="71"/>
      <c r="S559" s="71"/>
      <c r="T559" s="72"/>
      <c r="U559" s="34"/>
      <c r="V559" s="34"/>
      <c r="W559" s="34"/>
      <c r="X559" s="34"/>
      <c r="Y559" s="34"/>
      <c r="Z559" s="34"/>
      <c r="AA559" s="34"/>
      <c r="AB559" s="34"/>
      <c r="AC559" s="34"/>
      <c r="AD559" s="34"/>
      <c r="AE559" s="34"/>
      <c r="AT559" s="17" t="s">
        <v>135</v>
      </c>
      <c r="AU559" s="17" t="s">
        <v>88</v>
      </c>
    </row>
    <row r="560" spans="1:65" s="13" customFormat="1" ht="11.25">
      <c r="B560" s="221"/>
      <c r="C560" s="222"/>
      <c r="D560" s="216" t="s">
        <v>141</v>
      </c>
      <c r="E560" s="223" t="s">
        <v>1</v>
      </c>
      <c r="F560" s="224" t="s">
        <v>748</v>
      </c>
      <c r="G560" s="222"/>
      <c r="H560" s="225">
        <v>550</v>
      </c>
      <c r="I560" s="226"/>
      <c r="J560" s="222"/>
      <c r="K560" s="222"/>
      <c r="L560" s="227"/>
      <c r="M560" s="228"/>
      <c r="N560" s="229"/>
      <c r="O560" s="229"/>
      <c r="P560" s="229"/>
      <c r="Q560" s="229"/>
      <c r="R560" s="229"/>
      <c r="S560" s="229"/>
      <c r="T560" s="230"/>
      <c r="AT560" s="231" t="s">
        <v>141</v>
      </c>
      <c r="AU560" s="231" t="s">
        <v>88</v>
      </c>
      <c r="AV560" s="13" t="s">
        <v>88</v>
      </c>
      <c r="AW560" s="13" t="s">
        <v>34</v>
      </c>
      <c r="AX560" s="13" t="s">
        <v>86</v>
      </c>
      <c r="AY560" s="231" t="s">
        <v>126</v>
      </c>
    </row>
    <row r="561" spans="1:65" s="13" customFormat="1" ht="11.25">
      <c r="B561" s="221"/>
      <c r="C561" s="222"/>
      <c r="D561" s="216" t="s">
        <v>141</v>
      </c>
      <c r="E561" s="222"/>
      <c r="F561" s="224" t="s">
        <v>749</v>
      </c>
      <c r="G561" s="222"/>
      <c r="H561" s="225">
        <v>555.5</v>
      </c>
      <c r="I561" s="226"/>
      <c r="J561" s="222"/>
      <c r="K561" s="222"/>
      <c r="L561" s="227"/>
      <c r="M561" s="228"/>
      <c r="N561" s="229"/>
      <c r="O561" s="229"/>
      <c r="P561" s="229"/>
      <c r="Q561" s="229"/>
      <c r="R561" s="229"/>
      <c r="S561" s="229"/>
      <c r="T561" s="230"/>
      <c r="AT561" s="231" t="s">
        <v>141</v>
      </c>
      <c r="AU561" s="231" t="s">
        <v>88</v>
      </c>
      <c r="AV561" s="13" t="s">
        <v>88</v>
      </c>
      <c r="AW561" s="13" t="s">
        <v>4</v>
      </c>
      <c r="AX561" s="13" t="s">
        <v>86</v>
      </c>
      <c r="AY561" s="231" t="s">
        <v>126</v>
      </c>
    </row>
    <row r="562" spans="1:65" s="2" customFormat="1" ht="21.75" customHeight="1">
      <c r="A562" s="34"/>
      <c r="B562" s="35"/>
      <c r="C562" s="203" t="s">
        <v>750</v>
      </c>
      <c r="D562" s="203" t="s">
        <v>128</v>
      </c>
      <c r="E562" s="204" t="s">
        <v>751</v>
      </c>
      <c r="F562" s="205" t="s">
        <v>752</v>
      </c>
      <c r="G562" s="206" t="s">
        <v>546</v>
      </c>
      <c r="H562" s="207">
        <v>915</v>
      </c>
      <c r="I562" s="208"/>
      <c r="J562" s="209">
        <f>ROUND(I562*H562,2)</f>
        <v>0</v>
      </c>
      <c r="K562" s="205" t="s">
        <v>132</v>
      </c>
      <c r="L562" s="39"/>
      <c r="M562" s="210" t="s">
        <v>1</v>
      </c>
      <c r="N562" s="211" t="s">
        <v>43</v>
      </c>
      <c r="O562" s="71"/>
      <c r="P562" s="212">
        <f>O562*H562</f>
        <v>0</v>
      </c>
      <c r="Q562" s="212">
        <v>0.1295</v>
      </c>
      <c r="R562" s="212">
        <f>Q562*H562</f>
        <v>118.49250000000001</v>
      </c>
      <c r="S562" s="212">
        <v>0</v>
      </c>
      <c r="T562" s="213">
        <f>S562*H562</f>
        <v>0</v>
      </c>
      <c r="U562" s="34"/>
      <c r="V562" s="34"/>
      <c r="W562" s="34"/>
      <c r="X562" s="34"/>
      <c r="Y562" s="34"/>
      <c r="Z562" s="34"/>
      <c r="AA562" s="34"/>
      <c r="AB562" s="34"/>
      <c r="AC562" s="34"/>
      <c r="AD562" s="34"/>
      <c r="AE562" s="34"/>
      <c r="AR562" s="214" t="s">
        <v>133</v>
      </c>
      <c r="AT562" s="214" t="s">
        <v>128</v>
      </c>
      <c r="AU562" s="214" t="s">
        <v>88</v>
      </c>
      <c r="AY562" s="17" t="s">
        <v>126</v>
      </c>
      <c r="BE562" s="215">
        <f>IF(N562="základní",J562,0)</f>
        <v>0</v>
      </c>
      <c r="BF562" s="215">
        <f>IF(N562="snížená",J562,0)</f>
        <v>0</v>
      </c>
      <c r="BG562" s="215">
        <f>IF(N562="zákl. přenesená",J562,0)</f>
        <v>0</v>
      </c>
      <c r="BH562" s="215">
        <f>IF(N562="sníž. přenesená",J562,0)</f>
        <v>0</v>
      </c>
      <c r="BI562" s="215">
        <f>IF(N562="nulová",J562,0)</f>
        <v>0</v>
      </c>
      <c r="BJ562" s="17" t="s">
        <v>86</v>
      </c>
      <c r="BK562" s="215">
        <f>ROUND(I562*H562,2)</f>
        <v>0</v>
      </c>
      <c r="BL562" s="17" t="s">
        <v>133</v>
      </c>
      <c r="BM562" s="214" t="s">
        <v>753</v>
      </c>
    </row>
    <row r="563" spans="1:65" s="2" customFormat="1" ht="29.25">
      <c r="A563" s="34"/>
      <c r="B563" s="35"/>
      <c r="C563" s="36"/>
      <c r="D563" s="216" t="s">
        <v>135</v>
      </c>
      <c r="E563" s="36"/>
      <c r="F563" s="217" t="s">
        <v>754</v>
      </c>
      <c r="G563" s="36"/>
      <c r="H563" s="36"/>
      <c r="I563" s="115"/>
      <c r="J563" s="36"/>
      <c r="K563" s="36"/>
      <c r="L563" s="39"/>
      <c r="M563" s="218"/>
      <c r="N563" s="219"/>
      <c r="O563" s="71"/>
      <c r="P563" s="71"/>
      <c r="Q563" s="71"/>
      <c r="R563" s="71"/>
      <c r="S563" s="71"/>
      <c r="T563" s="72"/>
      <c r="U563" s="34"/>
      <c r="V563" s="34"/>
      <c r="W563" s="34"/>
      <c r="X563" s="34"/>
      <c r="Y563" s="34"/>
      <c r="Z563" s="34"/>
      <c r="AA563" s="34"/>
      <c r="AB563" s="34"/>
      <c r="AC563" s="34"/>
      <c r="AD563" s="34"/>
      <c r="AE563" s="34"/>
      <c r="AT563" s="17" t="s">
        <v>135</v>
      </c>
      <c r="AU563" s="17" t="s">
        <v>88</v>
      </c>
    </row>
    <row r="564" spans="1:65" s="2" customFormat="1" ht="97.5">
      <c r="A564" s="34"/>
      <c r="B564" s="35"/>
      <c r="C564" s="36"/>
      <c r="D564" s="216" t="s">
        <v>137</v>
      </c>
      <c r="E564" s="36"/>
      <c r="F564" s="220" t="s">
        <v>755</v>
      </c>
      <c r="G564" s="36"/>
      <c r="H564" s="36"/>
      <c r="I564" s="115"/>
      <c r="J564" s="36"/>
      <c r="K564" s="36"/>
      <c r="L564" s="39"/>
      <c r="M564" s="218"/>
      <c r="N564" s="219"/>
      <c r="O564" s="71"/>
      <c r="P564" s="71"/>
      <c r="Q564" s="71"/>
      <c r="R564" s="71"/>
      <c r="S564" s="71"/>
      <c r="T564" s="72"/>
      <c r="U564" s="34"/>
      <c r="V564" s="34"/>
      <c r="W564" s="34"/>
      <c r="X564" s="34"/>
      <c r="Y564" s="34"/>
      <c r="Z564" s="34"/>
      <c r="AA564" s="34"/>
      <c r="AB564" s="34"/>
      <c r="AC564" s="34"/>
      <c r="AD564" s="34"/>
      <c r="AE564" s="34"/>
      <c r="AT564" s="17" t="s">
        <v>137</v>
      </c>
      <c r="AU564" s="17" t="s">
        <v>88</v>
      </c>
    </row>
    <row r="565" spans="1:65" s="13" customFormat="1" ht="11.25">
      <c r="B565" s="221"/>
      <c r="C565" s="222"/>
      <c r="D565" s="216" t="s">
        <v>141</v>
      </c>
      <c r="E565" s="223" t="s">
        <v>1</v>
      </c>
      <c r="F565" s="224" t="s">
        <v>756</v>
      </c>
      <c r="G565" s="222"/>
      <c r="H565" s="225">
        <v>915</v>
      </c>
      <c r="I565" s="226"/>
      <c r="J565" s="222"/>
      <c r="K565" s="222"/>
      <c r="L565" s="227"/>
      <c r="M565" s="228"/>
      <c r="N565" s="229"/>
      <c r="O565" s="229"/>
      <c r="P565" s="229"/>
      <c r="Q565" s="229"/>
      <c r="R565" s="229"/>
      <c r="S565" s="229"/>
      <c r="T565" s="230"/>
      <c r="AT565" s="231" t="s">
        <v>141</v>
      </c>
      <c r="AU565" s="231" t="s">
        <v>88</v>
      </c>
      <c r="AV565" s="13" t="s">
        <v>88</v>
      </c>
      <c r="AW565" s="13" t="s">
        <v>34</v>
      </c>
      <c r="AX565" s="13" t="s">
        <v>86</v>
      </c>
      <c r="AY565" s="231" t="s">
        <v>126</v>
      </c>
    </row>
    <row r="566" spans="1:65" s="2" customFormat="1" ht="16.5" customHeight="1">
      <c r="A566" s="34"/>
      <c r="B566" s="35"/>
      <c r="C566" s="253" t="s">
        <v>757</v>
      </c>
      <c r="D566" s="253" t="s">
        <v>263</v>
      </c>
      <c r="E566" s="254" t="s">
        <v>758</v>
      </c>
      <c r="F566" s="255" t="s">
        <v>759</v>
      </c>
      <c r="G566" s="256" t="s">
        <v>546</v>
      </c>
      <c r="H566" s="257">
        <v>924.15</v>
      </c>
      <c r="I566" s="258"/>
      <c r="J566" s="259">
        <f>ROUND(I566*H566,2)</f>
        <v>0</v>
      </c>
      <c r="K566" s="255" t="s">
        <v>132</v>
      </c>
      <c r="L566" s="260"/>
      <c r="M566" s="261" t="s">
        <v>1</v>
      </c>
      <c r="N566" s="262" t="s">
        <v>43</v>
      </c>
      <c r="O566" s="71"/>
      <c r="P566" s="212">
        <f>O566*H566</f>
        <v>0</v>
      </c>
      <c r="Q566" s="212">
        <v>5.6120000000000003E-2</v>
      </c>
      <c r="R566" s="212">
        <f>Q566*H566</f>
        <v>51.863298</v>
      </c>
      <c r="S566" s="212">
        <v>0</v>
      </c>
      <c r="T566" s="213">
        <f>S566*H566</f>
        <v>0</v>
      </c>
      <c r="U566" s="34"/>
      <c r="V566" s="34"/>
      <c r="W566" s="34"/>
      <c r="X566" s="34"/>
      <c r="Y566" s="34"/>
      <c r="Z566" s="34"/>
      <c r="AA566" s="34"/>
      <c r="AB566" s="34"/>
      <c r="AC566" s="34"/>
      <c r="AD566" s="34"/>
      <c r="AE566" s="34"/>
      <c r="AR566" s="214" t="s">
        <v>184</v>
      </c>
      <c r="AT566" s="214" t="s">
        <v>263</v>
      </c>
      <c r="AU566" s="214" t="s">
        <v>88</v>
      </c>
      <c r="AY566" s="17" t="s">
        <v>126</v>
      </c>
      <c r="BE566" s="215">
        <f>IF(N566="základní",J566,0)</f>
        <v>0</v>
      </c>
      <c r="BF566" s="215">
        <f>IF(N566="snížená",J566,0)</f>
        <v>0</v>
      </c>
      <c r="BG566" s="215">
        <f>IF(N566="zákl. přenesená",J566,0)</f>
        <v>0</v>
      </c>
      <c r="BH566" s="215">
        <f>IF(N566="sníž. přenesená",J566,0)</f>
        <v>0</v>
      </c>
      <c r="BI566" s="215">
        <f>IF(N566="nulová",J566,0)</f>
        <v>0</v>
      </c>
      <c r="BJ566" s="17" t="s">
        <v>86</v>
      </c>
      <c r="BK566" s="215">
        <f>ROUND(I566*H566,2)</f>
        <v>0</v>
      </c>
      <c r="BL566" s="17" t="s">
        <v>133</v>
      </c>
      <c r="BM566" s="214" t="s">
        <v>760</v>
      </c>
    </row>
    <row r="567" spans="1:65" s="2" customFormat="1" ht="11.25">
      <c r="A567" s="34"/>
      <c r="B567" s="35"/>
      <c r="C567" s="36"/>
      <c r="D567" s="216" t="s">
        <v>135</v>
      </c>
      <c r="E567" s="36"/>
      <c r="F567" s="217" t="s">
        <v>759</v>
      </c>
      <c r="G567" s="36"/>
      <c r="H567" s="36"/>
      <c r="I567" s="115"/>
      <c r="J567" s="36"/>
      <c r="K567" s="36"/>
      <c r="L567" s="39"/>
      <c r="M567" s="218"/>
      <c r="N567" s="219"/>
      <c r="O567" s="71"/>
      <c r="P567" s="71"/>
      <c r="Q567" s="71"/>
      <c r="R567" s="71"/>
      <c r="S567" s="71"/>
      <c r="T567" s="72"/>
      <c r="U567" s="34"/>
      <c r="V567" s="34"/>
      <c r="W567" s="34"/>
      <c r="X567" s="34"/>
      <c r="Y567" s="34"/>
      <c r="Z567" s="34"/>
      <c r="AA567" s="34"/>
      <c r="AB567" s="34"/>
      <c r="AC567" s="34"/>
      <c r="AD567" s="34"/>
      <c r="AE567" s="34"/>
      <c r="AT567" s="17" t="s">
        <v>135</v>
      </c>
      <c r="AU567" s="17" t="s">
        <v>88</v>
      </c>
    </row>
    <row r="568" spans="1:65" s="13" customFormat="1" ht="11.25">
      <c r="B568" s="221"/>
      <c r="C568" s="222"/>
      <c r="D568" s="216" t="s">
        <v>141</v>
      </c>
      <c r="E568" s="223" t="s">
        <v>1</v>
      </c>
      <c r="F568" s="224" t="s">
        <v>756</v>
      </c>
      <c r="G568" s="222"/>
      <c r="H568" s="225">
        <v>915</v>
      </c>
      <c r="I568" s="226"/>
      <c r="J568" s="222"/>
      <c r="K568" s="222"/>
      <c r="L568" s="227"/>
      <c r="M568" s="228"/>
      <c r="N568" s="229"/>
      <c r="O568" s="229"/>
      <c r="P568" s="229"/>
      <c r="Q568" s="229"/>
      <c r="R568" s="229"/>
      <c r="S568" s="229"/>
      <c r="T568" s="230"/>
      <c r="AT568" s="231" t="s">
        <v>141</v>
      </c>
      <c r="AU568" s="231" t="s">
        <v>88</v>
      </c>
      <c r="AV568" s="13" t="s">
        <v>88</v>
      </c>
      <c r="AW568" s="13" t="s">
        <v>34</v>
      </c>
      <c r="AX568" s="13" t="s">
        <v>86</v>
      </c>
      <c r="AY568" s="231" t="s">
        <v>126</v>
      </c>
    </row>
    <row r="569" spans="1:65" s="13" customFormat="1" ht="11.25">
      <c r="B569" s="221"/>
      <c r="C569" s="222"/>
      <c r="D569" s="216" t="s">
        <v>141</v>
      </c>
      <c r="E569" s="222"/>
      <c r="F569" s="224" t="s">
        <v>761</v>
      </c>
      <c r="G569" s="222"/>
      <c r="H569" s="225">
        <v>924.15</v>
      </c>
      <c r="I569" s="226"/>
      <c r="J569" s="222"/>
      <c r="K569" s="222"/>
      <c r="L569" s="227"/>
      <c r="M569" s="228"/>
      <c r="N569" s="229"/>
      <c r="O569" s="229"/>
      <c r="P569" s="229"/>
      <c r="Q569" s="229"/>
      <c r="R569" s="229"/>
      <c r="S569" s="229"/>
      <c r="T569" s="230"/>
      <c r="AT569" s="231" t="s">
        <v>141</v>
      </c>
      <c r="AU569" s="231" t="s">
        <v>88</v>
      </c>
      <c r="AV569" s="13" t="s">
        <v>88</v>
      </c>
      <c r="AW569" s="13" t="s">
        <v>4</v>
      </c>
      <c r="AX569" s="13" t="s">
        <v>86</v>
      </c>
      <c r="AY569" s="231" t="s">
        <v>126</v>
      </c>
    </row>
    <row r="570" spans="1:65" s="2" customFormat="1" ht="21.75" customHeight="1">
      <c r="A570" s="34"/>
      <c r="B570" s="35"/>
      <c r="C570" s="203" t="s">
        <v>762</v>
      </c>
      <c r="D570" s="203" t="s">
        <v>128</v>
      </c>
      <c r="E570" s="204" t="s">
        <v>763</v>
      </c>
      <c r="F570" s="205" t="s">
        <v>764</v>
      </c>
      <c r="G570" s="206" t="s">
        <v>546</v>
      </c>
      <c r="H570" s="207">
        <v>160</v>
      </c>
      <c r="I570" s="208"/>
      <c r="J570" s="209">
        <f>ROUND(I570*H570,2)</f>
        <v>0</v>
      </c>
      <c r="K570" s="205" t="s">
        <v>132</v>
      </c>
      <c r="L570" s="39"/>
      <c r="M570" s="210" t="s">
        <v>1</v>
      </c>
      <c r="N570" s="211" t="s">
        <v>43</v>
      </c>
      <c r="O570" s="71"/>
      <c r="P570" s="212">
        <f>O570*H570</f>
        <v>0</v>
      </c>
      <c r="Q570" s="212">
        <v>6.0999999999999997E-4</v>
      </c>
      <c r="R570" s="212">
        <f>Q570*H570</f>
        <v>9.7599999999999992E-2</v>
      </c>
      <c r="S570" s="212">
        <v>0</v>
      </c>
      <c r="T570" s="213">
        <f>S570*H570</f>
        <v>0</v>
      </c>
      <c r="U570" s="34"/>
      <c r="V570" s="34"/>
      <c r="W570" s="34"/>
      <c r="X570" s="34"/>
      <c r="Y570" s="34"/>
      <c r="Z570" s="34"/>
      <c r="AA570" s="34"/>
      <c r="AB570" s="34"/>
      <c r="AC570" s="34"/>
      <c r="AD570" s="34"/>
      <c r="AE570" s="34"/>
      <c r="AR570" s="214" t="s">
        <v>133</v>
      </c>
      <c r="AT570" s="214" t="s">
        <v>128</v>
      </c>
      <c r="AU570" s="214" t="s">
        <v>88</v>
      </c>
      <c r="AY570" s="17" t="s">
        <v>126</v>
      </c>
      <c r="BE570" s="215">
        <f>IF(N570="základní",J570,0)</f>
        <v>0</v>
      </c>
      <c r="BF570" s="215">
        <f>IF(N570="snížená",J570,0)</f>
        <v>0</v>
      </c>
      <c r="BG570" s="215">
        <f>IF(N570="zákl. přenesená",J570,0)</f>
        <v>0</v>
      </c>
      <c r="BH570" s="215">
        <f>IF(N570="sníž. přenesená",J570,0)</f>
        <v>0</v>
      </c>
      <c r="BI570" s="215">
        <f>IF(N570="nulová",J570,0)</f>
        <v>0</v>
      </c>
      <c r="BJ570" s="17" t="s">
        <v>86</v>
      </c>
      <c r="BK570" s="215">
        <f>ROUND(I570*H570,2)</f>
        <v>0</v>
      </c>
      <c r="BL570" s="17" t="s">
        <v>133</v>
      </c>
      <c r="BM570" s="214" t="s">
        <v>765</v>
      </c>
    </row>
    <row r="571" spans="1:65" s="2" customFormat="1" ht="39">
      <c r="A571" s="34"/>
      <c r="B571" s="35"/>
      <c r="C571" s="36"/>
      <c r="D571" s="216" t="s">
        <v>135</v>
      </c>
      <c r="E571" s="36"/>
      <c r="F571" s="217" t="s">
        <v>766</v>
      </c>
      <c r="G571" s="36"/>
      <c r="H571" s="36"/>
      <c r="I571" s="115"/>
      <c r="J571" s="36"/>
      <c r="K571" s="36"/>
      <c r="L571" s="39"/>
      <c r="M571" s="218"/>
      <c r="N571" s="219"/>
      <c r="O571" s="71"/>
      <c r="P571" s="71"/>
      <c r="Q571" s="71"/>
      <c r="R571" s="71"/>
      <c r="S571" s="71"/>
      <c r="T571" s="72"/>
      <c r="U571" s="34"/>
      <c r="V571" s="34"/>
      <c r="W571" s="34"/>
      <c r="X571" s="34"/>
      <c r="Y571" s="34"/>
      <c r="Z571" s="34"/>
      <c r="AA571" s="34"/>
      <c r="AB571" s="34"/>
      <c r="AC571" s="34"/>
      <c r="AD571" s="34"/>
      <c r="AE571" s="34"/>
      <c r="AT571" s="17" t="s">
        <v>135</v>
      </c>
      <c r="AU571" s="17" t="s">
        <v>88</v>
      </c>
    </row>
    <row r="572" spans="1:65" s="2" customFormat="1" ht="29.25">
      <c r="A572" s="34"/>
      <c r="B572" s="35"/>
      <c r="C572" s="36"/>
      <c r="D572" s="216" t="s">
        <v>137</v>
      </c>
      <c r="E572" s="36"/>
      <c r="F572" s="220" t="s">
        <v>767</v>
      </c>
      <c r="G572" s="36"/>
      <c r="H572" s="36"/>
      <c r="I572" s="115"/>
      <c r="J572" s="36"/>
      <c r="K572" s="36"/>
      <c r="L572" s="39"/>
      <c r="M572" s="218"/>
      <c r="N572" s="219"/>
      <c r="O572" s="71"/>
      <c r="P572" s="71"/>
      <c r="Q572" s="71"/>
      <c r="R572" s="71"/>
      <c r="S572" s="71"/>
      <c r="T572" s="72"/>
      <c r="U572" s="34"/>
      <c r="V572" s="34"/>
      <c r="W572" s="34"/>
      <c r="X572" s="34"/>
      <c r="Y572" s="34"/>
      <c r="Z572" s="34"/>
      <c r="AA572" s="34"/>
      <c r="AB572" s="34"/>
      <c r="AC572" s="34"/>
      <c r="AD572" s="34"/>
      <c r="AE572" s="34"/>
      <c r="AT572" s="17" t="s">
        <v>137</v>
      </c>
      <c r="AU572" s="17" t="s">
        <v>88</v>
      </c>
    </row>
    <row r="573" spans="1:65" s="13" customFormat="1" ht="11.25">
      <c r="B573" s="221"/>
      <c r="C573" s="222"/>
      <c r="D573" s="216" t="s">
        <v>141</v>
      </c>
      <c r="E573" s="223" t="s">
        <v>1</v>
      </c>
      <c r="F573" s="224" t="s">
        <v>768</v>
      </c>
      <c r="G573" s="222"/>
      <c r="H573" s="225">
        <v>160</v>
      </c>
      <c r="I573" s="226"/>
      <c r="J573" s="222"/>
      <c r="K573" s="222"/>
      <c r="L573" s="227"/>
      <c r="M573" s="228"/>
      <c r="N573" s="229"/>
      <c r="O573" s="229"/>
      <c r="P573" s="229"/>
      <c r="Q573" s="229"/>
      <c r="R573" s="229"/>
      <c r="S573" s="229"/>
      <c r="T573" s="230"/>
      <c r="AT573" s="231" t="s">
        <v>141</v>
      </c>
      <c r="AU573" s="231" t="s">
        <v>88</v>
      </c>
      <c r="AV573" s="13" t="s">
        <v>88</v>
      </c>
      <c r="AW573" s="13" t="s">
        <v>34</v>
      </c>
      <c r="AX573" s="13" t="s">
        <v>86</v>
      </c>
      <c r="AY573" s="231" t="s">
        <v>126</v>
      </c>
    </row>
    <row r="574" spans="1:65" s="2" customFormat="1" ht="16.5" customHeight="1">
      <c r="A574" s="34"/>
      <c r="B574" s="35"/>
      <c r="C574" s="203" t="s">
        <v>769</v>
      </c>
      <c r="D574" s="203" t="s">
        <v>128</v>
      </c>
      <c r="E574" s="204" t="s">
        <v>770</v>
      </c>
      <c r="F574" s="205" t="s">
        <v>771</v>
      </c>
      <c r="G574" s="206" t="s">
        <v>546</v>
      </c>
      <c r="H574" s="207">
        <v>320</v>
      </c>
      <c r="I574" s="208"/>
      <c r="J574" s="209">
        <f>ROUND(I574*H574,2)</f>
        <v>0</v>
      </c>
      <c r="K574" s="205" t="s">
        <v>132</v>
      </c>
      <c r="L574" s="39"/>
      <c r="M574" s="210" t="s">
        <v>1</v>
      </c>
      <c r="N574" s="211" t="s">
        <v>43</v>
      </c>
      <c r="O574" s="71"/>
      <c r="P574" s="212">
        <f>O574*H574</f>
        <v>0</v>
      </c>
      <c r="Q574" s="212">
        <v>0</v>
      </c>
      <c r="R574" s="212">
        <f>Q574*H574</f>
        <v>0</v>
      </c>
      <c r="S574" s="212">
        <v>0</v>
      </c>
      <c r="T574" s="213">
        <f>S574*H574</f>
        <v>0</v>
      </c>
      <c r="U574" s="34"/>
      <c r="V574" s="34"/>
      <c r="W574" s="34"/>
      <c r="X574" s="34"/>
      <c r="Y574" s="34"/>
      <c r="Z574" s="34"/>
      <c r="AA574" s="34"/>
      <c r="AB574" s="34"/>
      <c r="AC574" s="34"/>
      <c r="AD574" s="34"/>
      <c r="AE574" s="34"/>
      <c r="AR574" s="214" t="s">
        <v>133</v>
      </c>
      <c r="AT574" s="214" t="s">
        <v>128</v>
      </c>
      <c r="AU574" s="214" t="s">
        <v>88</v>
      </c>
      <c r="AY574" s="17" t="s">
        <v>126</v>
      </c>
      <c r="BE574" s="215">
        <f>IF(N574="základní",J574,0)</f>
        <v>0</v>
      </c>
      <c r="BF574" s="215">
        <f>IF(N574="snížená",J574,0)</f>
        <v>0</v>
      </c>
      <c r="BG574" s="215">
        <f>IF(N574="zákl. přenesená",J574,0)</f>
        <v>0</v>
      </c>
      <c r="BH574" s="215">
        <f>IF(N574="sníž. přenesená",J574,0)</f>
        <v>0</v>
      </c>
      <c r="BI574" s="215">
        <f>IF(N574="nulová",J574,0)</f>
        <v>0</v>
      </c>
      <c r="BJ574" s="17" t="s">
        <v>86</v>
      </c>
      <c r="BK574" s="215">
        <f>ROUND(I574*H574,2)</f>
        <v>0</v>
      </c>
      <c r="BL574" s="17" t="s">
        <v>133</v>
      </c>
      <c r="BM574" s="214" t="s">
        <v>772</v>
      </c>
    </row>
    <row r="575" spans="1:65" s="2" customFormat="1" ht="19.5">
      <c r="A575" s="34"/>
      <c r="B575" s="35"/>
      <c r="C575" s="36"/>
      <c r="D575" s="216" t="s">
        <v>135</v>
      </c>
      <c r="E575" s="36"/>
      <c r="F575" s="217" t="s">
        <v>773</v>
      </c>
      <c r="G575" s="36"/>
      <c r="H575" s="36"/>
      <c r="I575" s="115"/>
      <c r="J575" s="36"/>
      <c r="K575" s="36"/>
      <c r="L575" s="39"/>
      <c r="M575" s="218"/>
      <c r="N575" s="219"/>
      <c r="O575" s="71"/>
      <c r="P575" s="71"/>
      <c r="Q575" s="71"/>
      <c r="R575" s="71"/>
      <c r="S575" s="71"/>
      <c r="T575" s="72"/>
      <c r="U575" s="34"/>
      <c r="V575" s="34"/>
      <c r="W575" s="34"/>
      <c r="X575" s="34"/>
      <c r="Y575" s="34"/>
      <c r="Z575" s="34"/>
      <c r="AA575" s="34"/>
      <c r="AB575" s="34"/>
      <c r="AC575" s="34"/>
      <c r="AD575" s="34"/>
      <c r="AE575" s="34"/>
      <c r="AT575" s="17" t="s">
        <v>135</v>
      </c>
      <c r="AU575" s="17" t="s">
        <v>88</v>
      </c>
    </row>
    <row r="576" spans="1:65" s="2" customFormat="1" ht="19.5">
      <c r="A576" s="34"/>
      <c r="B576" s="35"/>
      <c r="C576" s="36"/>
      <c r="D576" s="216" t="s">
        <v>137</v>
      </c>
      <c r="E576" s="36"/>
      <c r="F576" s="220" t="s">
        <v>774</v>
      </c>
      <c r="G576" s="36"/>
      <c r="H576" s="36"/>
      <c r="I576" s="115"/>
      <c r="J576" s="36"/>
      <c r="K576" s="36"/>
      <c r="L576" s="39"/>
      <c r="M576" s="218"/>
      <c r="N576" s="219"/>
      <c r="O576" s="71"/>
      <c r="P576" s="71"/>
      <c r="Q576" s="71"/>
      <c r="R576" s="71"/>
      <c r="S576" s="71"/>
      <c r="T576" s="72"/>
      <c r="U576" s="34"/>
      <c r="V576" s="34"/>
      <c r="W576" s="34"/>
      <c r="X576" s="34"/>
      <c r="Y576" s="34"/>
      <c r="Z576" s="34"/>
      <c r="AA576" s="34"/>
      <c r="AB576" s="34"/>
      <c r="AC576" s="34"/>
      <c r="AD576" s="34"/>
      <c r="AE576" s="34"/>
      <c r="AT576" s="17" t="s">
        <v>137</v>
      </c>
      <c r="AU576" s="17" t="s">
        <v>88</v>
      </c>
    </row>
    <row r="577" spans="1:65" s="13" customFormat="1" ht="11.25">
      <c r="B577" s="221"/>
      <c r="C577" s="222"/>
      <c r="D577" s="216" t="s">
        <v>141</v>
      </c>
      <c r="E577" s="223" t="s">
        <v>1</v>
      </c>
      <c r="F577" s="224" t="s">
        <v>775</v>
      </c>
      <c r="G577" s="222"/>
      <c r="H577" s="225">
        <v>320</v>
      </c>
      <c r="I577" s="226"/>
      <c r="J577" s="222"/>
      <c r="K577" s="222"/>
      <c r="L577" s="227"/>
      <c r="M577" s="228"/>
      <c r="N577" s="229"/>
      <c r="O577" s="229"/>
      <c r="P577" s="229"/>
      <c r="Q577" s="229"/>
      <c r="R577" s="229"/>
      <c r="S577" s="229"/>
      <c r="T577" s="230"/>
      <c r="AT577" s="231" t="s">
        <v>141</v>
      </c>
      <c r="AU577" s="231" t="s">
        <v>88</v>
      </c>
      <c r="AV577" s="13" t="s">
        <v>88</v>
      </c>
      <c r="AW577" s="13" t="s">
        <v>34</v>
      </c>
      <c r="AX577" s="13" t="s">
        <v>86</v>
      </c>
      <c r="AY577" s="231" t="s">
        <v>126</v>
      </c>
    </row>
    <row r="578" spans="1:65" s="2" customFormat="1" ht="16.5" customHeight="1">
      <c r="A578" s="34"/>
      <c r="B578" s="35"/>
      <c r="C578" s="203" t="s">
        <v>776</v>
      </c>
      <c r="D578" s="203" t="s">
        <v>128</v>
      </c>
      <c r="E578" s="204" t="s">
        <v>777</v>
      </c>
      <c r="F578" s="205" t="s">
        <v>778</v>
      </c>
      <c r="G578" s="206" t="s">
        <v>131</v>
      </c>
      <c r="H578" s="207">
        <v>2</v>
      </c>
      <c r="I578" s="208"/>
      <c r="J578" s="209">
        <f>ROUND(I578*H578,2)</f>
        <v>0</v>
      </c>
      <c r="K578" s="205" t="s">
        <v>132</v>
      </c>
      <c r="L578" s="39"/>
      <c r="M578" s="210" t="s">
        <v>1</v>
      </c>
      <c r="N578" s="211" t="s">
        <v>43</v>
      </c>
      <c r="O578" s="71"/>
      <c r="P578" s="212">
        <f>O578*H578</f>
        <v>0</v>
      </c>
      <c r="Q578" s="212">
        <v>7.2870000000000004E-2</v>
      </c>
      <c r="R578" s="212">
        <f>Q578*H578</f>
        <v>0.14574000000000001</v>
      </c>
      <c r="S578" s="212">
        <v>0</v>
      </c>
      <c r="T578" s="213">
        <f>S578*H578</f>
        <v>0</v>
      </c>
      <c r="U578" s="34"/>
      <c r="V578" s="34"/>
      <c r="W578" s="34"/>
      <c r="X578" s="34"/>
      <c r="Y578" s="34"/>
      <c r="Z578" s="34"/>
      <c r="AA578" s="34"/>
      <c r="AB578" s="34"/>
      <c r="AC578" s="34"/>
      <c r="AD578" s="34"/>
      <c r="AE578" s="34"/>
      <c r="AR578" s="214" t="s">
        <v>133</v>
      </c>
      <c r="AT578" s="214" t="s">
        <v>128</v>
      </c>
      <c r="AU578" s="214" t="s">
        <v>88</v>
      </c>
      <c r="AY578" s="17" t="s">
        <v>126</v>
      </c>
      <c r="BE578" s="215">
        <f>IF(N578="základní",J578,0)</f>
        <v>0</v>
      </c>
      <c r="BF578" s="215">
        <f>IF(N578="snížená",J578,0)</f>
        <v>0</v>
      </c>
      <c r="BG578" s="215">
        <f>IF(N578="zákl. přenesená",J578,0)</f>
        <v>0</v>
      </c>
      <c r="BH578" s="215">
        <f>IF(N578="sníž. přenesená",J578,0)</f>
        <v>0</v>
      </c>
      <c r="BI578" s="215">
        <f>IF(N578="nulová",J578,0)</f>
        <v>0</v>
      </c>
      <c r="BJ578" s="17" t="s">
        <v>86</v>
      </c>
      <c r="BK578" s="215">
        <f>ROUND(I578*H578,2)</f>
        <v>0</v>
      </c>
      <c r="BL578" s="17" t="s">
        <v>133</v>
      </c>
      <c r="BM578" s="214" t="s">
        <v>779</v>
      </c>
    </row>
    <row r="579" spans="1:65" s="2" customFormat="1" ht="11.25">
      <c r="A579" s="34"/>
      <c r="B579" s="35"/>
      <c r="C579" s="36"/>
      <c r="D579" s="216" t="s">
        <v>135</v>
      </c>
      <c r="E579" s="36"/>
      <c r="F579" s="217" t="s">
        <v>780</v>
      </c>
      <c r="G579" s="36"/>
      <c r="H579" s="36"/>
      <c r="I579" s="115"/>
      <c r="J579" s="36"/>
      <c r="K579" s="36"/>
      <c r="L579" s="39"/>
      <c r="M579" s="218"/>
      <c r="N579" s="219"/>
      <c r="O579" s="71"/>
      <c r="P579" s="71"/>
      <c r="Q579" s="71"/>
      <c r="R579" s="71"/>
      <c r="S579" s="71"/>
      <c r="T579" s="72"/>
      <c r="U579" s="34"/>
      <c r="V579" s="34"/>
      <c r="W579" s="34"/>
      <c r="X579" s="34"/>
      <c r="Y579" s="34"/>
      <c r="Z579" s="34"/>
      <c r="AA579" s="34"/>
      <c r="AB579" s="34"/>
      <c r="AC579" s="34"/>
      <c r="AD579" s="34"/>
      <c r="AE579" s="34"/>
      <c r="AT579" s="17" t="s">
        <v>135</v>
      </c>
      <c r="AU579" s="17" t="s">
        <v>88</v>
      </c>
    </row>
    <row r="580" spans="1:65" s="2" customFormat="1" ht="48.75">
      <c r="A580" s="34"/>
      <c r="B580" s="35"/>
      <c r="C580" s="36"/>
      <c r="D580" s="216" t="s">
        <v>137</v>
      </c>
      <c r="E580" s="36"/>
      <c r="F580" s="220" t="s">
        <v>781</v>
      </c>
      <c r="G580" s="36"/>
      <c r="H580" s="36"/>
      <c r="I580" s="115"/>
      <c r="J580" s="36"/>
      <c r="K580" s="36"/>
      <c r="L580" s="39"/>
      <c r="M580" s="218"/>
      <c r="N580" s="219"/>
      <c r="O580" s="71"/>
      <c r="P580" s="71"/>
      <c r="Q580" s="71"/>
      <c r="R580" s="71"/>
      <c r="S580" s="71"/>
      <c r="T580" s="72"/>
      <c r="U580" s="34"/>
      <c r="V580" s="34"/>
      <c r="W580" s="34"/>
      <c r="X580" s="34"/>
      <c r="Y580" s="34"/>
      <c r="Z580" s="34"/>
      <c r="AA580" s="34"/>
      <c r="AB580" s="34"/>
      <c r="AC580" s="34"/>
      <c r="AD580" s="34"/>
      <c r="AE580" s="34"/>
      <c r="AT580" s="17" t="s">
        <v>137</v>
      </c>
      <c r="AU580" s="17" t="s">
        <v>88</v>
      </c>
    </row>
    <row r="581" spans="1:65" s="13" customFormat="1" ht="11.25">
      <c r="B581" s="221"/>
      <c r="C581" s="222"/>
      <c r="D581" s="216" t="s">
        <v>141</v>
      </c>
      <c r="E581" s="223" t="s">
        <v>1</v>
      </c>
      <c r="F581" s="224" t="s">
        <v>88</v>
      </c>
      <c r="G581" s="222"/>
      <c r="H581" s="225">
        <v>2</v>
      </c>
      <c r="I581" s="226"/>
      <c r="J581" s="222"/>
      <c r="K581" s="222"/>
      <c r="L581" s="227"/>
      <c r="M581" s="228"/>
      <c r="N581" s="229"/>
      <c r="O581" s="229"/>
      <c r="P581" s="229"/>
      <c r="Q581" s="229"/>
      <c r="R581" s="229"/>
      <c r="S581" s="229"/>
      <c r="T581" s="230"/>
      <c r="AT581" s="231" t="s">
        <v>141</v>
      </c>
      <c r="AU581" s="231" t="s">
        <v>88</v>
      </c>
      <c r="AV581" s="13" t="s">
        <v>88</v>
      </c>
      <c r="AW581" s="13" t="s">
        <v>34</v>
      </c>
      <c r="AX581" s="13" t="s">
        <v>86</v>
      </c>
      <c r="AY581" s="231" t="s">
        <v>126</v>
      </c>
    </row>
    <row r="582" spans="1:65" s="2" customFormat="1" ht="16.5" customHeight="1">
      <c r="A582" s="34"/>
      <c r="B582" s="35"/>
      <c r="C582" s="253" t="s">
        <v>782</v>
      </c>
      <c r="D582" s="253" t="s">
        <v>263</v>
      </c>
      <c r="E582" s="254" t="s">
        <v>783</v>
      </c>
      <c r="F582" s="255" t="s">
        <v>784</v>
      </c>
      <c r="G582" s="256" t="s">
        <v>131</v>
      </c>
      <c r="H582" s="257">
        <v>2</v>
      </c>
      <c r="I582" s="258"/>
      <c r="J582" s="259">
        <f>ROUND(I582*H582,2)</f>
        <v>0</v>
      </c>
      <c r="K582" s="255" t="s">
        <v>1</v>
      </c>
      <c r="L582" s="260"/>
      <c r="M582" s="261" t="s">
        <v>1</v>
      </c>
      <c r="N582" s="262" t="s">
        <v>43</v>
      </c>
      <c r="O582" s="71"/>
      <c r="P582" s="212">
        <f>O582*H582</f>
        <v>0</v>
      </c>
      <c r="Q582" s="212">
        <v>0.01</v>
      </c>
      <c r="R582" s="212">
        <f>Q582*H582</f>
        <v>0.02</v>
      </c>
      <c r="S582" s="212">
        <v>0</v>
      </c>
      <c r="T582" s="213">
        <f>S582*H582</f>
        <v>0</v>
      </c>
      <c r="U582" s="34"/>
      <c r="V582" s="34"/>
      <c r="W582" s="34"/>
      <c r="X582" s="34"/>
      <c r="Y582" s="34"/>
      <c r="Z582" s="34"/>
      <c r="AA582" s="34"/>
      <c r="AB582" s="34"/>
      <c r="AC582" s="34"/>
      <c r="AD582" s="34"/>
      <c r="AE582" s="34"/>
      <c r="AR582" s="214" t="s">
        <v>184</v>
      </c>
      <c r="AT582" s="214" t="s">
        <v>263</v>
      </c>
      <c r="AU582" s="214" t="s">
        <v>88</v>
      </c>
      <c r="AY582" s="17" t="s">
        <v>126</v>
      </c>
      <c r="BE582" s="215">
        <f>IF(N582="základní",J582,0)</f>
        <v>0</v>
      </c>
      <c r="BF582" s="215">
        <f>IF(N582="snížená",J582,0)</f>
        <v>0</v>
      </c>
      <c r="BG582" s="215">
        <f>IF(N582="zákl. přenesená",J582,0)</f>
        <v>0</v>
      </c>
      <c r="BH582" s="215">
        <f>IF(N582="sníž. přenesená",J582,0)</f>
        <v>0</v>
      </c>
      <c r="BI582" s="215">
        <f>IF(N582="nulová",J582,0)</f>
        <v>0</v>
      </c>
      <c r="BJ582" s="17" t="s">
        <v>86</v>
      </c>
      <c r="BK582" s="215">
        <f>ROUND(I582*H582,2)</f>
        <v>0</v>
      </c>
      <c r="BL582" s="17" t="s">
        <v>133</v>
      </c>
      <c r="BM582" s="214" t="s">
        <v>785</v>
      </c>
    </row>
    <row r="583" spans="1:65" s="2" customFormat="1" ht="11.25">
      <c r="A583" s="34"/>
      <c r="B583" s="35"/>
      <c r="C583" s="36"/>
      <c r="D583" s="216" t="s">
        <v>135</v>
      </c>
      <c r="E583" s="36"/>
      <c r="F583" s="217" t="s">
        <v>784</v>
      </c>
      <c r="G583" s="36"/>
      <c r="H583" s="36"/>
      <c r="I583" s="115"/>
      <c r="J583" s="36"/>
      <c r="K583" s="36"/>
      <c r="L583" s="39"/>
      <c r="M583" s="218"/>
      <c r="N583" s="219"/>
      <c r="O583" s="71"/>
      <c r="P583" s="71"/>
      <c r="Q583" s="71"/>
      <c r="R583" s="71"/>
      <c r="S583" s="71"/>
      <c r="T583" s="72"/>
      <c r="U583" s="34"/>
      <c r="V583" s="34"/>
      <c r="W583" s="34"/>
      <c r="X583" s="34"/>
      <c r="Y583" s="34"/>
      <c r="Z583" s="34"/>
      <c r="AA583" s="34"/>
      <c r="AB583" s="34"/>
      <c r="AC583" s="34"/>
      <c r="AD583" s="34"/>
      <c r="AE583" s="34"/>
      <c r="AT583" s="17" t="s">
        <v>135</v>
      </c>
      <c r="AU583" s="17" t="s">
        <v>88</v>
      </c>
    </row>
    <row r="584" spans="1:65" s="13" customFormat="1" ht="11.25">
      <c r="B584" s="221"/>
      <c r="C584" s="222"/>
      <c r="D584" s="216" t="s">
        <v>141</v>
      </c>
      <c r="E584" s="223" t="s">
        <v>1</v>
      </c>
      <c r="F584" s="224" t="s">
        <v>88</v>
      </c>
      <c r="G584" s="222"/>
      <c r="H584" s="225">
        <v>2</v>
      </c>
      <c r="I584" s="226"/>
      <c r="J584" s="222"/>
      <c r="K584" s="222"/>
      <c r="L584" s="227"/>
      <c r="M584" s="228"/>
      <c r="N584" s="229"/>
      <c r="O584" s="229"/>
      <c r="P584" s="229"/>
      <c r="Q584" s="229"/>
      <c r="R584" s="229"/>
      <c r="S584" s="229"/>
      <c r="T584" s="230"/>
      <c r="AT584" s="231" t="s">
        <v>141</v>
      </c>
      <c r="AU584" s="231" t="s">
        <v>88</v>
      </c>
      <c r="AV584" s="13" t="s">
        <v>88</v>
      </c>
      <c r="AW584" s="13" t="s">
        <v>34</v>
      </c>
      <c r="AX584" s="13" t="s">
        <v>86</v>
      </c>
      <c r="AY584" s="231" t="s">
        <v>126</v>
      </c>
    </row>
    <row r="585" spans="1:65" s="2" customFormat="1" ht="16.5" customHeight="1">
      <c r="A585" s="34"/>
      <c r="B585" s="35"/>
      <c r="C585" s="203" t="s">
        <v>786</v>
      </c>
      <c r="D585" s="203" t="s">
        <v>128</v>
      </c>
      <c r="E585" s="204" t="s">
        <v>787</v>
      </c>
      <c r="F585" s="205" t="s">
        <v>788</v>
      </c>
      <c r="G585" s="206" t="s">
        <v>546</v>
      </c>
      <c r="H585" s="207">
        <v>813</v>
      </c>
      <c r="I585" s="208"/>
      <c r="J585" s="209">
        <f>ROUND(I585*H585,2)</f>
        <v>0</v>
      </c>
      <c r="K585" s="205" t="s">
        <v>132</v>
      </c>
      <c r="L585" s="39"/>
      <c r="M585" s="210" t="s">
        <v>1</v>
      </c>
      <c r="N585" s="211" t="s">
        <v>43</v>
      </c>
      <c r="O585" s="71"/>
      <c r="P585" s="212">
        <f>O585*H585</f>
        <v>0</v>
      </c>
      <c r="Q585" s="212">
        <v>0</v>
      </c>
      <c r="R585" s="212">
        <f>Q585*H585</f>
        <v>0</v>
      </c>
      <c r="S585" s="212">
        <v>0</v>
      </c>
      <c r="T585" s="213">
        <f>S585*H585</f>
        <v>0</v>
      </c>
      <c r="U585" s="34"/>
      <c r="V585" s="34"/>
      <c r="W585" s="34"/>
      <c r="X585" s="34"/>
      <c r="Y585" s="34"/>
      <c r="Z585" s="34"/>
      <c r="AA585" s="34"/>
      <c r="AB585" s="34"/>
      <c r="AC585" s="34"/>
      <c r="AD585" s="34"/>
      <c r="AE585" s="34"/>
      <c r="AR585" s="214" t="s">
        <v>133</v>
      </c>
      <c r="AT585" s="214" t="s">
        <v>128</v>
      </c>
      <c r="AU585" s="214" t="s">
        <v>88</v>
      </c>
      <c r="AY585" s="17" t="s">
        <v>126</v>
      </c>
      <c r="BE585" s="215">
        <f>IF(N585="základní",J585,0)</f>
        <v>0</v>
      </c>
      <c r="BF585" s="215">
        <f>IF(N585="snížená",J585,0)</f>
        <v>0</v>
      </c>
      <c r="BG585" s="215">
        <f>IF(N585="zákl. přenesená",J585,0)</f>
        <v>0</v>
      </c>
      <c r="BH585" s="215">
        <f>IF(N585="sníž. přenesená",J585,0)</f>
        <v>0</v>
      </c>
      <c r="BI585" s="215">
        <f>IF(N585="nulová",J585,0)</f>
        <v>0</v>
      </c>
      <c r="BJ585" s="17" t="s">
        <v>86</v>
      </c>
      <c r="BK585" s="215">
        <f>ROUND(I585*H585,2)</f>
        <v>0</v>
      </c>
      <c r="BL585" s="17" t="s">
        <v>133</v>
      </c>
      <c r="BM585" s="214" t="s">
        <v>789</v>
      </c>
    </row>
    <row r="586" spans="1:65" s="2" customFormat="1" ht="39">
      <c r="A586" s="34"/>
      <c r="B586" s="35"/>
      <c r="C586" s="36"/>
      <c r="D586" s="216" t="s">
        <v>135</v>
      </c>
      <c r="E586" s="36"/>
      <c r="F586" s="217" t="s">
        <v>790</v>
      </c>
      <c r="G586" s="36"/>
      <c r="H586" s="36"/>
      <c r="I586" s="115"/>
      <c r="J586" s="36"/>
      <c r="K586" s="36"/>
      <c r="L586" s="39"/>
      <c r="M586" s="218"/>
      <c r="N586" s="219"/>
      <c r="O586" s="71"/>
      <c r="P586" s="71"/>
      <c r="Q586" s="71"/>
      <c r="R586" s="71"/>
      <c r="S586" s="71"/>
      <c r="T586" s="72"/>
      <c r="U586" s="34"/>
      <c r="V586" s="34"/>
      <c r="W586" s="34"/>
      <c r="X586" s="34"/>
      <c r="Y586" s="34"/>
      <c r="Z586" s="34"/>
      <c r="AA586" s="34"/>
      <c r="AB586" s="34"/>
      <c r="AC586" s="34"/>
      <c r="AD586" s="34"/>
      <c r="AE586" s="34"/>
      <c r="AT586" s="17" t="s">
        <v>135</v>
      </c>
      <c r="AU586" s="17" t="s">
        <v>88</v>
      </c>
    </row>
    <row r="587" spans="1:65" s="2" customFormat="1" ht="58.5">
      <c r="A587" s="34"/>
      <c r="B587" s="35"/>
      <c r="C587" s="36"/>
      <c r="D587" s="216" t="s">
        <v>137</v>
      </c>
      <c r="E587" s="36"/>
      <c r="F587" s="220" t="s">
        <v>791</v>
      </c>
      <c r="G587" s="36"/>
      <c r="H587" s="36"/>
      <c r="I587" s="115"/>
      <c r="J587" s="36"/>
      <c r="K587" s="36"/>
      <c r="L587" s="39"/>
      <c r="M587" s="218"/>
      <c r="N587" s="219"/>
      <c r="O587" s="71"/>
      <c r="P587" s="71"/>
      <c r="Q587" s="71"/>
      <c r="R587" s="71"/>
      <c r="S587" s="71"/>
      <c r="T587" s="72"/>
      <c r="U587" s="34"/>
      <c r="V587" s="34"/>
      <c r="W587" s="34"/>
      <c r="X587" s="34"/>
      <c r="Y587" s="34"/>
      <c r="Z587" s="34"/>
      <c r="AA587" s="34"/>
      <c r="AB587" s="34"/>
      <c r="AC587" s="34"/>
      <c r="AD587" s="34"/>
      <c r="AE587" s="34"/>
      <c r="AT587" s="17" t="s">
        <v>137</v>
      </c>
      <c r="AU587" s="17" t="s">
        <v>88</v>
      </c>
    </row>
    <row r="588" spans="1:65" s="13" customFormat="1" ht="11.25">
      <c r="B588" s="221"/>
      <c r="C588" s="222"/>
      <c r="D588" s="216" t="s">
        <v>141</v>
      </c>
      <c r="E588" s="223" t="s">
        <v>1</v>
      </c>
      <c r="F588" s="224" t="s">
        <v>792</v>
      </c>
      <c r="G588" s="222"/>
      <c r="H588" s="225">
        <v>813</v>
      </c>
      <c r="I588" s="226"/>
      <c r="J588" s="222"/>
      <c r="K588" s="222"/>
      <c r="L588" s="227"/>
      <c r="M588" s="228"/>
      <c r="N588" s="229"/>
      <c r="O588" s="229"/>
      <c r="P588" s="229"/>
      <c r="Q588" s="229"/>
      <c r="R588" s="229"/>
      <c r="S588" s="229"/>
      <c r="T588" s="230"/>
      <c r="AT588" s="231" t="s">
        <v>141</v>
      </c>
      <c r="AU588" s="231" t="s">
        <v>88</v>
      </c>
      <c r="AV588" s="13" t="s">
        <v>88</v>
      </c>
      <c r="AW588" s="13" t="s">
        <v>34</v>
      </c>
      <c r="AX588" s="13" t="s">
        <v>86</v>
      </c>
      <c r="AY588" s="231" t="s">
        <v>126</v>
      </c>
    </row>
    <row r="589" spans="1:65" s="12" customFormat="1" ht="20.85" customHeight="1">
      <c r="B589" s="187"/>
      <c r="C589" s="188"/>
      <c r="D589" s="189" t="s">
        <v>77</v>
      </c>
      <c r="E589" s="201" t="s">
        <v>718</v>
      </c>
      <c r="F589" s="201" t="s">
        <v>793</v>
      </c>
      <c r="G589" s="188"/>
      <c r="H589" s="188"/>
      <c r="I589" s="191"/>
      <c r="J589" s="202">
        <f>BK589</f>
        <v>0</v>
      </c>
      <c r="K589" s="188"/>
      <c r="L589" s="193"/>
      <c r="M589" s="194"/>
      <c r="N589" s="195"/>
      <c r="O589" s="195"/>
      <c r="P589" s="196">
        <f>SUM(P590:P644)</f>
        <v>0</v>
      </c>
      <c r="Q589" s="195"/>
      <c r="R589" s="196">
        <f>SUM(R590:R644)</f>
        <v>0</v>
      </c>
      <c r="S589" s="195"/>
      <c r="T589" s="197">
        <f>SUM(T590:T644)</f>
        <v>2018.6824999999999</v>
      </c>
      <c r="AR589" s="198" t="s">
        <v>86</v>
      </c>
      <c r="AT589" s="199" t="s">
        <v>77</v>
      </c>
      <c r="AU589" s="199" t="s">
        <v>88</v>
      </c>
      <c r="AY589" s="198" t="s">
        <v>126</v>
      </c>
      <c r="BK589" s="200">
        <f>SUM(BK590:BK644)</f>
        <v>0</v>
      </c>
    </row>
    <row r="590" spans="1:65" s="2" customFormat="1" ht="21.75" customHeight="1">
      <c r="A590" s="34"/>
      <c r="B590" s="35"/>
      <c r="C590" s="203" t="s">
        <v>794</v>
      </c>
      <c r="D590" s="203" t="s">
        <v>128</v>
      </c>
      <c r="E590" s="204" t="s">
        <v>795</v>
      </c>
      <c r="F590" s="205" t="s">
        <v>796</v>
      </c>
      <c r="G590" s="206" t="s">
        <v>271</v>
      </c>
      <c r="H590" s="207">
        <v>26</v>
      </c>
      <c r="I590" s="208"/>
      <c r="J590" s="209">
        <f>ROUND(I590*H590,2)</f>
        <v>0</v>
      </c>
      <c r="K590" s="205" t="s">
        <v>132</v>
      </c>
      <c r="L590" s="39"/>
      <c r="M590" s="210" t="s">
        <v>1</v>
      </c>
      <c r="N590" s="211" t="s">
        <v>43</v>
      </c>
      <c r="O590" s="71"/>
      <c r="P590" s="212">
        <f>O590*H590</f>
        <v>0</v>
      </c>
      <c r="Q590" s="212">
        <v>0</v>
      </c>
      <c r="R590" s="212">
        <f>Q590*H590</f>
        <v>0</v>
      </c>
      <c r="S590" s="212">
        <v>0.255</v>
      </c>
      <c r="T590" s="213">
        <f>S590*H590</f>
        <v>6.63</v>
      </c>
      <c r="U590" s="34"/>
      <c r="V590" s="34"/>
      <c r="W590" s="34"/>
      <c r="X590" s="34"/>
      <c r="Y590" s="34"/>
      <c r="Z590" s="34"/>
      <c r="AA590" s="34"/>
      <c r="AB590" s="34"/>
      <c r="AC590" s="34"/>
      <c r="AD590" s="34"/>
      <c r="AE590" s="34"/>
      <c r="AR590" s="214" t="s">
        <v>133</v>
      </c>
      <c r="AT590" s="214" t="s">
        <v>128</v>
      </c>
      <c r="AU590" s="214" t="s">
        <v>148</v>
      </c>
      <c r="AY590" s="17" t="s">
        <v>126</v>
      </c>
      <c r="BE590" s="215">
        <f>IF(N590="základní",J590,0)</f>
        <v>0</v>
      </c>
      <c r="BF590" s="215">
        <f>IF(N590="snížená",J590,0)</f>
        <v>0</v>
      </c>
      <c r="BG590" s="215">
        <f>IF(N590="zákl. přenesená",J590,0)</f>
        <v>0</v>
      </c>
      <c r="BH590" s="215">
        <f>IF(N590="sníž. přenesená",J590,0)</f>
        <v>0</v>
      </c>
      <c r="BI590" s="215">
        <f>IF(N590="nulová",J590,0)</f>
        <v>0</v>
      </c>
      <c r="BJ590" s="17" t="s">
        <v>86</v>
      </c>
      <c r="BK590" s="215">
        <f>ROUND(I590*H590,2)</f>
        <v>0</v>
      </c>
      <c r="BL590" s="17" t="s">
        <v>133</v>
      </c>
      <c r="BM590" s="214" t="s">
        <v>797</v>
      </c>
    </row>
    <row r="591" spans="1:65" s="2" customFormat="1" ht="48.75">
      <c r="A591" s="34"/>
      <c r="B591" s="35"/>
      <c r="C591" s="36"/>
      <c r="D591" s="216" t="s">
        <v>135</v>
      </c>
      <c r="E591" s="36"/>
      <c r="F591" s="217" t="s">
        <v>798</v>
      </c>
      <c r="G591" s="36"/>
      <c r="H591" s="36"/>
      <c r="I591" s="115"/>
      <c r="J591" s="36"/>
      <c r="K591" s="36"/>
      <c r="L591" s="39"/>
      <c r="M591" s="218"/>
      <c r="N591" s="219"/>
      <c r="O591" s="71"/>
      <c r="P591" s="71"/>
      <c r="Q591" s="71"/>
      <c r="R591" s="71"/>
      <c r="S591" s="71"/>
      <c r="T591" s="72"/>
      <c r="U591" s="34"/>
      <c r="V591" s="34"/>
      <c r="W591" s="34"/>
      <c r="X591" s="34"/>
      <c r="Y591" s="34"/>
      <c r="Z591" s="34"/>
      <c r="AA591" s="34"/>
      <c r="AB591" s="34"/>
      <c r="AC591" s="34"/>
      <c r="AD591" s="34"/>
      <c r="AE591" s="34"/>
      <c r="AT591" s="17" t="s">
        <v>135</v>
      </c>
      <c r="AU591" s="17" t="s">
        <v>148</v>
      </c>
    </row>
    <row r="592" spans="1:65" s="2" customFormat="1" ht="146.25">
      <c r="A592" s="34"/>
      <c r="B592" s="35"/>
      <c r="C592" s="36"/>
      <c r="D592" s="216" t="s">
        <v>137</v>
      </c>
      <c r="E592" s="36"/>
      <c r="F592" s="220" t="s">
        <v>799</v>
      </c>
      <c r="G592" s="36"/>
      <c r="H592" s="36"/>
      <c r="I592" s="115"/>
      <c r="J592" s="36"/>
      <c r="K592" s="36"/>
      <c r="L592" s="39"/>
      <c r="M592" s="218"/>
      <c r="N592" s="219"/>
      <c r="O592" s="71"/>
      <c r="P592" s="71"/>
      <c r="Q592" s="71"/>
      <c r="R592" s="71"/>
      <c r="S592" s="71"/>
      <c r="T592" s="72"/>
      <c r="U592" s="34"/>
      <c r="V592" s="34"/>
      <c r="W592" s="34"/>
      <c r="X592" s="34"/>
      <c r="Y592" s="34"/>
      <c r="Z592" s="34"/>
      <c r="AA592" s="34"/>
      <c r="AB592" s="34"/>
      <c r="AC592" s="34"/>
      <c r="AD592" s="34"/>
      <c r="AE592" s="34"/>
      <c r="AT592" s="17" t="s">
        <v>137</v>
      </c>
      <c r="AU592" s="17" t="s">
        <v>148</v>
      </c>
    </row>
    <row r="593" spans="1:65" s="13" customFormat="1" ht="11.25">
      <c r="B593" s="221"/>
      <c r="C593" s="222"/>
      <c r="D593" s="216" t="s">
        <v>141</v>
      </c>
      <c r="E593" s="223" t="s">
        <v>1</v>
      </c>
      <c r="F593" s="224" t="s">
        <v>303</v>
      </c>
      <c r="G593" s="222"/>
      <c r="H593" s="225">
        <v>26</v>
      </c>
      <c r="I593" s="226"/>
      <c r="J593" s="222"/>
      <c r="K593" s="222"/>
      <c r="L593" s="227"/>
      <c r="M593" s="228"/>
      <c r="N593" s="229"/>
      <c r="O593" s="229"/>
      <c r="P593" s="229"/>
      <c r="Q593" s="229"/>
      <c r="R593" s="229"/>
      <c r="S593" s="229"/>
      <c r="T593" s="230"/>
      <c r="AT593" s="231" t="s">
        <v>141</v>
      </c>
      <c r="AU593" s="231" t="s">
        <v>148</v>
      </c>
      <c r="AV593" s="13" t="s">
        <v>88</v>
      </c>
      <c r="AW593" s="13" t="s">
        <v>34</v>
      </c>
      <c r="AX593" s="13" t="s">
        <v>86</v>
      </c>
      <c r="AY593" s="231" t="s">
        <v>126</v>
      </c>
    </row>
    <row r="594" spans="1:65" s="2" customFormat="1" ht="21.75" customHeight="1">
      <c r="A594" s="34"/>
      <c r="B594" s="35"/>
      <c r="C594" s="203" t="s">
        <v>800</v>
      </c>
      <c r="D594" s="203" t="s">
        <v>128</v>
      </c>
      <c r="E594" s="204" t="s">
        <v>801</v>
      </c>
      <c r="F594" s="205" t="s">
        <v>802</v>
      </c>
      <c r="G594" s="206" t="s">
        <v>271</v>
      </c>
      <c r="H594" s="207">
        <v>75</v>
      </c>
      <c r="I594" s="208"/>
      <c r="J594" s="209">
        <f>ROUND(I594*H594,2)</f>
        <v>0</v>
      </c>
      <c r="K594" s="205" t="s">
        <v>132</v>
      </c>
      <c r="L594" s="39"/>
      <c r="M594" s="210" t="s">
        <v>1</v>
      </c>
      <c r="N594" s="211" t="s">
        <v>43</v>
      </c>
      <c r="O594" s="71"/>
      <c r="P594" s="212">
        <f>O594*H594</f>
        <v>0</v>
      </c>
      <c r="Q594" s="212">
        <v>0</v>
      </c>
      <c r="R594" s="212">
        <f>Q594*H594</f>
        <v>0</v>
      </c>
      <c r="S594" s="212">
        <v>0.26</v>
      </c>
      <c r="T594" s="213">
        <f>S594*H594</f>
        <v>19.5</v>
      </c>
      <c r="U594" s="34"/>
      <c r="V594" s="34"/>
      <c r="W594" s="34"/>
      <c r="X594" s="34"/>
      <c r="Y594" s="34"/>
      <c r="Z594" s="34"/>
      <c r="AA594" s="34"/>
      <c r="AB594" s="34"/>
      <c r="AC594" s="34"/>
      <c r="AD594" s="34"/>
      <c r="AE594" s="34"/>
      <c r="AR594" s="214" t="s">
        <v>133</v>
      </c>
      <c r="AT594" s="214" t="s">
        <v>128</v>
      </c>
      <c r="AU594" s="214" t="s">
        <v>148</v>
      </c>
      <c r="AY594" s="17" t="s">
        <v>126</v>
      </c>
      <c r="BE594" s="215">
        <f>IF(N594="základní",J594,0)</f>
        <v>0</v>
      </c>
      <c r="BF594" s="215">
        <f>IF(N594="snížená",J594,0)</f>
        <v>0</v>
      </c>
      <c r="BG594" s="215">
        <f>IF(N594="zákl. přenesená",J594,0)</f>
        <v>0</v>
      </c>
      <c r="BH594" s="215">
        <f>IF(N594="sníž. přenesená",J594,0)</f>
        <v>0</v>
      </c>
      <c r="BI594" s="215">
        <f>IF(N594="nulová",J594,0)</f>
        <v>0</v>
      </c>
      <c r="BJ594" s="17" t="s">
        <v>86</v>
      </c>
      <c r="BK594" s="215">
        <f>ROUND(I594*H594,2)</f>
        <v>0</v>
      </c>
      <c r="BL594" s="17" t="s">
        <v>133</v>
      </c>
      <c r="BM594" s="214" t="s">
        <v>803</v>
      </c>
    </row>
    <row r="595" spans="1:65" s="2" customFormat="1" ht="39">
      <c r="A595" s="34"/>
      <c r="B595" s="35"/>
      <c r="C595" s="36"/>
      <c r="D595" s="216" t="s">
        <v>135</v>
      </c>
      <c r="E595" s="36"/>
      <c r="F595" s="217" t="s">
        <v>804</v>
      </c>
      <c r="G595" s="36"/>
      <c r="H595" s="36"/>
      <c r="I595" s="115"/>
      <c r="J595" s="36"/>
      <c r="K595" s="36"/>
      <c r="L595" s="39"/>
      <c r="M595" s="218"/>
      <c r="N595" s="219"/>
      <c r="O595" s="71"/>
      <c r="P595" s="71"/>
      <c r="Q595" s="71"/>
      <c r="R595" s="71"/>
      <c r="S595" s="71"/>
      <c r="T595" s="72"/>
      <c r="U595" s="34"/>
      <c r="V595" s="34"/>
      <c r="W595" s="34"/>
      <c r="X595" s="34"/>
      <c r="Y595" s="34"/>
      <c r="Z595" s="34"/>
      <c r="AA595" s="34"/>
      <c r="AB595" s="34"/>
      <c r="AC595" s="34"/>
      <c r="AD595" s="34"/>
      <c r="AE595" s="34"/>
      <c r="AT595" s="17" t="s">
        <v>135</v>
      </c>
      <c r="AU595" s="17" t="s">
        <v>148</v>
      </c>
    </row>
    <row r="596" spans="1:65" s="2" customFormat="1" ht="146.25">
      <c r="A596" s="34"/>
      <c r="B596" s="35"/>
      <c r="C596" s="36"/>
      <c r="D596" s="216" t="s">
        <v>137</v>
      </c>
      <c r="E596" s="36"/>
      <c r="F596" s="220" t="s">
        <v>799</v>
      </c>
      <c r="G596" s="36"/>
      <c r="H596" s="36"/>
      <c r="I596" s="115"/>
      <c r="J596" s="36"/>
      <c r="K596" s="36"/>
      <c r="L596" s="39"/>
      <c r="M596" s="218"/>
      <c r="N596" s="219"/>
      <c r="O596" s="71"/>
      <c r="P596" s="71"/>
      <c r="Q596" s="71"/>
      <c r="R596" s="71"/>
      <c r="S596" s="71"/>
      <c r="T596" s="72"/>
      <c r="U596" s="34"/>
      <c r="V596" s="34"/>
      <c r="W596" s="34"/>
      <c r="X596" s="34"/>
      <c r="Y596" s="34"/>
      <c r="Z596" s="34"/>
      <c r="AA596" s="34"/>
      <c r="AB596" s="34"/>
      <c r="AC596" s="34"/>
      <c r="AD596" s="34"/>
      <c r="AE596" s="34"/>
      <c r="AT596" s="17" t="s">
        <v>137</v>
      </c>
      <c r="AU596" s="17" t="s">
        <v>148</v>
      </c>
    </row>
    <row r="597" spans="1:65" s="13" customFormat="1" ht="11.25">
      <c r="B597" s="221"/>
      <c r="C597" s="222"/>
      <c r="D597" s="216" t="s">
        <v>141</v>
      </c>
      <c r="E597" s="223" t="s">
        <v>1</v>
      </c>
      <c r="F597" s="224" t="s">
        <v>600</v>
      </c>
      <c r="G597" s="222"/>
      <c r="H597" s="225">
        <v>75</v>
      </c>
      <c r="I597" s="226"/>
      <c r="J597" s="222"/>
      <c r="K597" s="222"/>
      <c r="L597" s="227"/>
      <c r="M597" s="228"/>
      <c r="N597" s="229"/>
      <c r="O597" s="229"/>
      <c r="P597" s="229"/>
      <c r="Q597" s="229"/>
      <c r="R597" s="229"/>
      <c r="S597" s="229"/>
      <c r="T597" s="230"/>
      <c r="AT597" s="231" t="s">
        <v>141</v>
      </c>
      <c r="AU597" s="231" t="s">
        <v>148</v>
      </c>
      <c r="AV597" s="13" t="s">
        <v>88</v>
      </c>
      <c r="AW597" s="13" t="s">
        <v>34</v>
      </c>
      <c r="AX597" s="13" t="s">
        <v>86</v>
      </c>
      <c r="AY597" s="231" t="s">
        <v>126</v>
      </c>
    </row>
    <row r="598" spans="1:65" s="2" customFormat="1" ht="21.75" customHeight="1">
      <c r="A598" s="34"/>
      <c r="B598" s="35"/>
      <c r="C598" s="203" t="s">
        <v>805</v>
      </c>
      <c r="D598" s="203" t="s">
        <v>128</v>
      </c>
      <c r="E598" s="204" t="s">
        <v>806</v>
      </c>
      <c r="F598" s="205" t="s">
        <v>807</v>
      </c>
      <c r="G598" s="206" t="s">
        <v>271</v>
      </c>
      <c r="H598" s="207">
        <v>4.5</v>
      </c>
      <c r="I598" s="208"/>
      <c r="J598" s="209">
        <f>ROUND(I598*H598,2)</f>
        <v>0</v>
      </c>
      <c r="K598" s="205" t="s">
        <v>132</v>
      </c>
      <c r="L598" s="39"/>
      <c r="M598" s="210" t="s">
        <v>1</v>
      </c>
      <c r="N598" s="211" t="s">
        <v>43</v>
      </c>
      <c r="O598" s="71"/>
      <c r="P598" s="212">
        <f>O598*H598</f>
        <v>0</v>
      </c>
      <c r="Q598" s="212">
        <v>0</v>
      </c>
      <c r="R598" s="212">
        <f>Q598*H598</f>
        <v>0</v>
      </c>
      <c r="S598" s="212">
        <v>0.32</v>
      </c>
      <c r="T598" s="213">
        <f>S598*H598</f>
        <v>1.44</v>
      </c>
      <c r="U598" s="34"/>
      <c r="V598" s="34"/>
      <c r="W598" s="34"/>
      <c r="X598" s="34"/>
      <c r="Y598" s="34"/>
      <c r="Z598" s="34"/>
      <c r="AA598" s="34"/>
      <c r="AB598" s="34"/>
      <c r="AC598" s="34"/>
      <c r="AD598" s="34"/>
      <c r="AE598" s="34"/>
      <c r="AR598" s="214" t="s">
        <v>133</v>
      </c>
      <c r="AT598" s="214" t="s">
        <v>128</v>
      </c>
      <c r="AU598" s="214" t="s">
        <v>148</v>
      </c>
      <c r="AY598" s="17" t="s">
        <v>126</v>
      </c>
      <c r="BE598" s="215">
        <f>IF(N598="základní",J598,0)</f>
        <v>0</v>
      </c>
      <c r="BF598" s="215">
        <f>IF(N598="snížená",J598,0)</f>
        <v>0</v>
      </c>
      <c r="BG598" s="215">
        <f>IF(N598="zákl. přenesená",J598,0)</f>
        <v>0</v>
      </c>
      <c r="BH598" s="215">
        <f>IF(N598="sníž. přenesená",J598,0)</f>
        <v>0</v>
      </c>
      <c r="BI598" s="215">
        <f>IF(N598="nulová",J598,0)</f>
        <v>0</v>
      </c>
      <c r="BJ598" s="17" t="s">
        <v>86</v>
      </c>
      <c r="BK598" s="215">
        <f>ROUND(I598*H598,2)</f>
        <v>0</v>
      </c>
      <c r="BL598" s="17" t="s">
        <v>133</v>
      </c>
      <c r="BM598" s="214" t="s">
        <v>808</v>
      </c>
    </row>
    <row r="599" spans="1:65" s="2" customFormat="1" ht="39">
      <c r="A599" s="34"/>
      <c r="B599" s="35"/>
      <c r="C599" s="36"/>
      <c r="D599" s="216" t="s">
        <v>135</v>
      </c>
      <c r="E599" s="36"/>
      <c r="F599" s="217" t="s">
        <v>809</v>
      </c>
      <c r="G599" s="36"/>
      <c r="H599" s="36"/>
      <c r="I599" s="115"/>
      <c r="J599" s="36"/>
      <c r="K599" s="36"/>
      <c r="L599" s="39"/>
      <c r="M599" s="218"/>
      <c r="N599" s="219"/>
      <c r="O599" s="71"/>
      <c r="P599" s="71"/>
      <c r="Q599" s="71"/>
      <c r="R599" s="71"/>
      <c r="S599" s="71"/>
      <c r="T599" s="72"/>
      <c r="U599" s="34"/>
      <c r="V599" s="34"/>
      <c r="W599" s="34"/>
      <c r="X599" s="34"/>
      <c r="Y599" s="34"/>
      <c r="Z599" s="34"/>
      <c r="AA599" s="34"/>
      <c r="AB599" s="34"/>
      <c r="AC599" s="34"/>
      <c r="AD599" s="34"/>
      <c r="AE599" s="34"/>
      <c r="AT599" s="17" t="s">
        <v>135</v>
      </c>
      <c r="AU599" s="17" t="s">
        <v>148</v>
      </c>
    </row>
    <row r="600" spans="1:65" s="2" customFormat="1" ht="146.25">
      <c r="A600" s="34"/>
      <c r="B600" s="35"/>
      <c r="C600" s="36"/>
      <c r="D600" s="216" t="s">
        <v>137</v>
      </c>
      <c r="E600" s="36"/>
      <c r="F600" s="220" t="s">
        <v>810</v>
      </c>
      <c r="G600" s="36"/>
      <c r="H600" s="36"/>
      <c r="I600" s="115"/>
      <c r="J600" s="36"/>
      <c r="K600" s="36"/>
      <c r="L600" s="39"/>
      <c r="M600" s="218"/>
      <c r="N600" s="219"/>
      <c r="O600" s="71"/>
      <c r="P600" s="71"/>
      <c r="Q600" s="71"/>
      <c r="R600" s="71"/>
      <c r="S600" s="71"/>
      <c r="T600" s="72"/>
      <c r="U600" s="34"/>
      <c r="V600" s="34"/>
      <c r="W600" s="34"/>
      <c r="X600" s="34"/>
      <c r="Y600" s="34"/>
      <c r="Z600" s="34"/>
      <c r="AA600" s="34"/>
      <c r="AB600" s="34"/>
      <c r="AC600" s="34"/>
      <c r="AD600" s="34"/>
      <c r="AE600" s="34"/>
      <c r="AT600" s="17" t="s">
        <v>137</v>
      </c>
      <c r="AU600" s="17" t="s">
        <v>148</v>
      </c>
    </row>
    <row r="601" spans="1:65" s="13" customFormat="1" ht="11.25">
      <c r="B601" s="221"/>
      <c r="C601" s="222"/>
      <c r="D601" s="216" t="s">
        <v>141</v>
      </c>
      <c r="E601" s="223" t="s">
        <v>1</v>
      </c>
      <c r="F601" s="224" t="s">
        <v>811</v>
      </c>
      <c r="G601" s="222"/>
      <c r="H601" s="225">
        <v>4.5</v>
      </c>
      <c r="I601" s="226"/>
      <c r="J601" s="222"/>
      <c r="K601" s="222"/>
      <c r="L601" s="227"/>
      <c r="M601" s="228"/>
      <c r="N601" s="229"/>
      <c r="O601" s="229"/>
      <c r="P601" s="229"/>
      <c r="Q601" s="229"/>
      <c r="R601" s="229"/>
      <c r="S601" s="229"/>
      <c r="T601" s="230"/>
      <c r="AT601" s="231" t="s">
        <v>141</v>
      </c>
      <c r="AU601" s="231" t="s">
        <v>148</v>
      </c>
      <c r="AV601" s="13" t="s">
        <v>88</v>
      </c>
      <c r="AW601" s="13" t="s">
        <v>34</v>
      </c>
      <c r="AX601" s="13" t="s">
        <v>86</v>
      </c>
      <c r="AY601" s="231" t="s">
        <v>126</v>
      </c>
    </row>
    <row r="602" spans="1:65" s="2" customFormat="1" ht="21.75" customHeight="1">
      <c r="A602" s="34"/>
      <c r="B602" s="35"/>
      <c r="C602" s="203" t="s">
        <v>812</v>
      </c>
      <c r="D602" s="203" t="s">
        <v>128</v>
      </c>
      <c r="E602" s="204" t="s">
        <v>813</v>
      </c>
      <c r="F602" s="205" t="s">
        <v>814</v>
      </c>
      <c r="G602" s="206" t="s">
        <v>271</v>
      </c>
      <c r="H602" s="207">
        <v>104.5</v>
      </c>
      <c r="I602" s="208"/>
      <c r="J602" s="209">
        <f>ROUND(I602*H602,2)</f>
        <v>0</v>
      </c>
      <c r="K602" s="205" t="s">
        <v>132</v>
      </c>
      <c r="L602" s="39"/>
      <c r="M602" s="210" t="s">
        <v>1</v>
      </c>
      <c r="N602" s="211" t="s">
        <v>43</v>
      </c>
      <c r="O602" s="71"/>
      <c r="P602" s="212">
        <f>O602*H602</f>
        <v>0</v>
      </c>
      <c r="Q602" s="212">
        <v>0</v>
      </c>
      <c r="R602" s="212">
        <f>Q602*H602</f>
        <v>0</v>
      </c>
      <c r="S602" s="212">
        <v>0.28999999999999998</v>
      </c>
      <c r="T602" s="213">
        <f>S602*H602</f>
        <v>30.304999999999996</v>
      </c>
      <c r="U602" s="34"/>
      <c r="V602" s="34"/>
      <c r="W602" s="34"/>
      <c r="X602" s="34"/>
      <c r="Y602" s="34"/>
      <c r="Z602" s="34"/>
      <c r="AA602" s="34"/>
      <c r="AB602" s="34"/>
      <c r="AC602" s="34"/>
      <c r="AD602" s="34"/>
      <c r="AE602" s="34"/>
      <c r="AR602" s="214" t="s">
        <v>133</v>
      </c>
      <c r="AT602" s="214" t="s">
        <v>128</v>
      </c>
      <c r="AU602" s="214" t="s">
        <v>148</v>
      </c>
      <c r="AY602" s="17" t="s">
        <v>126</v>
      </c>
      <c r="BE602" s="215">
        <f>IF(N602="základní",J602,0)</f>
        <v>0</v>
      </c>
      <c r="BF602" s="215">
        <f>IF(N602="snížená",J602,0)</f>
        <v>0</v>
      </c>
      <c r="BG602" s="215">
        <f>IF(N602="zákl. přenesená",J602,0)</f>
        <v>0</v>
      </c>
      <c r="BH602" s="215">
        <f>IF(N602="sníž. přenesená",J602,0)</f>
        <v>0</v>
      </c>
      <c r="BI602" s="215">
        <f>IF(N602="nulová",J602,0)</f>
        <v>0</v>
      </c>
      <c r="BJ602" s="17" t="s">
        <v>86</v>
      </c>
      <c r="BK602" s="215">
        <f>ROUND(I602*H602,2)</f>
        <v>0</v>
      </c>
      <c r="BL602" s="17" t="s">
        <v>133</v>
      </c>
      <c r="BM602" s="214" t="s">
        <v>815</v>
      </c>
    </row>
    <row r="603" spans="1:65" s="2" customFormat="1" ht="39">
      <c r="A603" s="34"/>
      <c r="B603" s="35"/>
      <c r="C603" s="36"/>
      <c r="D603" s="216" t="s">
        <v>135</v>
      </c>
      <c r="E603" s="36"/>
      <c r="F603" s="217" t="s">
        <v>816</v>
      </c>
      <c r="G603" s="36"/>
      <c r="H603" s="36"/>
      <c r="I603" s="115"/>
      <c r="J603" s="36"/>
      <c r="K603" s="36"/>
      <c r="L603" s="39"/>
      <c r="M603" s="218"/>
      <c r="N603" s="219"/>
      <c r="O603" s="71"/>
      <c r="P603" s="71"/>
      <c r="Q603" s="71"/>
      <c r="R603" s="71"/>
      <c r="S603" s="71"/>
      <c r="T603" s="72"/>
      <c r="U603" s="34"/>
      <c r="V603" s="34"/>
      <c r="W603" s="34"/>
      <c r="X603" s="34"/>
      <c r="Y603" s="34"/>
      <c r="Z603" s="34"/>
      <c r="AA603" s="34"/>
      <c r="AB603" s="34"/>
      <c r="AC603" s="34"/>
      <c r="AD603" s="34"/>
      <c r="AE603" s="34"/>
      <c r="AT603" s="17" t="s">
        <v>135</v>
      </c>
      <c r="AU603" s="17" t="s">
        <v>148</v>
      </c>
    </row>
    <row r="604" spans="1:65" s="2" customFormat="1" ht="253.5">
      <c r="A604" s="34"/>
      <c r="B604" s="35"/>
      <c r="C604" s="36"/>
      <c r="D604" s="216" t="s">
        <v>137</v>
      </c>
      <c r="E604" s="36"/>
      <c r="F604" s="220" t="s">
        <v>817</v>
      </c>
      <c r="G604" s="36"/>
      <c r="H604" s="36"/>
      <c r="I604" s="115"/>
      <c r="J604" s="36"/>
      <c r="K604" s="36"/>
      <c r="L604" s="39"/>
      <c r="M604" s="218"/>
      <c r="N604" s="219"/>
      <c r="O604" s="71"/>
      <c r="P604" s="71"/>
      <c r="Q604" s="71"/>
      <c r="R604" s="71"/>
      <c r="S604" s="71"/>
      <c r="T604" s="72"/>
      <c r="U604" s="34"/>
      <c r="V604" s="34"/>
      <c r="W604" s="34"/>
      <c r="X604" s="34"/>
      <c r="Y604" s="34"/>
      <c r="Z604" s="34"/>
      <c r="AA604" s="34"/>
      <c r="AB604" s="34"/>
      <c r="AC604" s="34"/>
      <c r="AD604" s="34"/>
      <c r="AE604" s="34"/>
      <c r="AT604" s="17" t="s">
        <v>137</v>
      </c>
      <c r="AU604" s="17" t="s">
        <v>148</v>
      </c>
    </row>
    <row r="605" spans="1:65" s="13" customFormat="1" ht="11.25">
      <c r="B605" s="221"/>
      <c r="C605" s="222"/>
      <c r="D605" s="216" t="s">
        <v>141</v>
      </c>
      <c r="E605" s="223" t="s">
        <v>1</v>
      </c>
      <c r="F605" s="224" t="s">
        <v>818</v>
      </c>
      <c r="G605" s="222"/>
      <c r="H605" s="225">
        <v>104.5</v>
      </c>
      <c r="I605" s="226"/>
      <c r="J605" s="222"/>
      <c r="K605" s="222"/>
      <c r="L605" s="227"/>
      <c r="M605" s="228"/>
      <c r="N605" s="229"/>
      <c r="O605" s="229"/>
      <c r="P605" s="229"/>
      <c r="Q605" s="229"/>
      <c r="R605" s="229"/>
      <c r="S605" s="229"/>
      <c r="T605" s="230"/>
      <c r="AT605" s="231" t="s">
        <v>141</v>
      </c>
      <c r="AU605" s="231" t="s">
        <v>148</v>
      </c>
      <c r="AV605" s="13" t="s">
        <v>88</v>
      </c>
      <c r="AW605" s="13" t="s">
        <v>34</v>
      </c>
      <c r="AX605" s="13" t="s">
        <v>86</v>
      </c>
      <c r="AY605" s="231" t="s">
        <v>126</v>
      </c>
    </row>
    <row r="606" spans="1:65" s="2" customFormat="1" ht="21.75" customHeight="1">
      <c r="A606" s="34"/>
      <c r="B606" s="35"/>
      <c r="C606" s="203" t="s">
        <v>819</v>
      </c>
      <c r="D606" s="203" t="s">
        <v>128</v>
      </c>
      <c r="E606" s="204" t="s">
        <v>820</v>
      </c>
      <c r="F606" s="205" t="s">
        <v>821</v>
      </c>
      <c r="G606" s="206" t="s">
        <v>271</v>
      </c>
      <c r="H606" s="207">
        <v>3188.8</v>
      </c>
      <c r="I606" s="208"/>
      <c r="J606" s="209">
        <f>ROUND(I606*H606,2)</f>
        <v>0</v>
      </c>
      <c r="K606" s="205" t="s">
        <v>132</v>
      </c>
      <c r="L606" s="39"/>
      <c r="M606" s="210" t="s">
        <v>1</v>
      </c>
      <c r="N606" s="211" t="s">
        <v>43</v>
      </c>
      <c r="O606" s="71"/>
      <c r="P606" s="212">
        <f>O606*H606</f>
        <v>0</v>
      </c>
      <c r="Q606" s="212">
        <v>0</v>
      </c>
      <c r="R606" s="212">
        <f>Q606*H606</f>
        <v>0</v>
      </c>
      <c r="S606" s="212">
        <v>0.44</v>
      </c>
      <c r="T606" s="213">
        <f>S606*H606</f>
        <v>1403.0720000000001</v>
      </c>
      <c r="U606" s="34"/>
      <c r="V606" s="34"/>
      <c r="W606" s="34"/>
      <c r="X606" s="34"/>
      <c r="Y606" s="34"/>
      <c r="Z606" s="34"/>
      <c r="AA606" s="34"/>
      <c r="AB606" s="34"/>
      <c r="AC606" s="34"/>
      <c r="AD606" s="34"/>
      <c r="AE606" s="34"/>
      <c r="AR606" s="214" t="s">
        <v>133</v>
      </c>
      <c r="AT606" s="214" t="s">
        <v>128</v>
      </c>
      <c r="AU606" s="214" t="s">
        <v>148</v>
      </c>
      <c r="AY606" s="17" t="s">
        <v>126</v>
      </c>
      <c r="BE606" s="215">
        <f>IF(N606="základní",J606,0)</f>
        <v>0</v>
      </c>
      <c r="BF606" s="215">
        <f>IF(N606="snížená",J606,0)</f>
        <v>0</v>
      </c>
      <c r="BG606" s="215">
        <f>IF(N606="zákl. přenesená",J606,0)</f>
        <v>0</v>
      </c>
      <c r="BH606" s="215">
        <f>IF(N606="sníž. přenesená",J606,0)</f>
        <v>0</v>
      </c>
      <c r="BI606" s="215">
        <f>IF(N606="nulová",J606,0)</f>
        <v>0</v>
      </c>
      <c r="BJ606" s="17" t="s">
        <v>86</v>
      </c>
      <c r="BK606" s="215">
        <f>ROUND(I606*H606,2)</f>
        <v>0</v>
      </c>
      <c r="BL606" s="17" t="s">
        <v>133</v>
      </c>
      <c r="BM606" s="214" t="s">
        <v>822</v>
      </c>
    </row>
    <row r="607" spans="1:65" s="2" customFormat="1" ht="39">
      <c r="A607" s="34"/>
      <c r="B607" s="35"/>
      <c r="C607" s="36"/>
      <c r="D607" s="216" t="s">
        <v>135</v>
      </c>
      <c r="E607" s="36"/>
      <c r="F607" s="217" t="s">
        <v>823</v>
      </c>
      <c r="G607" s="36"/>
      <c r="H607" s="36"/>
      <c r="I607" s="115"/>
      <c r="J607" s="36"/>
      <c r="K607" s="36"/>
      <c r="L607" s="39"/>
      <c r="M607" s="218"/>
      <c r="N607" s="219"/>
      <c r="O607" s="71"/>
      <c r="P607" s="71"/>
      <c r="Q607" s="71"/>
      <c r="R607" s="71"/>
      <c r="S607" s="71"/>
      <c r="T607" s="72"/>
      <c r="U607" s="34"/>
      <c r="V607" s="34"/>
      <c r="W607" s="34"/>
      <c r="X607" s="34"/>
      <c r="Y607" s="34"/>
      <c r="Z607" s="34"/>
      <c r="AA607" s="34"/>
      <c r="AB607" s="34"/>
      <c r="AC607" s="34"/>
      <c r="AD607" s="34"/>
      <c r="AE607" s="34"/>
      <c r="AT607" s="17" t="s">
        <v>135</v>
      </c>
      <c r="AU607" s="17" t="s">
        <v>148</v>
      </c>
    </row>
    <row r="608" spans="1:65" s="2" customFormat="1" ht="253.5">
      <c r="A608" s="34"/>
      <c r="B608" s="35"/>
      <c r="C608" s="36"/>
      <c r="D608" s="216" t="s">
        <v>137</v>
      </c>
      <c r="E608" s="36"/>
      <c r="F608" s="220" t="s">
        <v>817</v>
      </c>
      <c r="G608" s="36"/>
      <c r="H608" s="36"/>
      <c r="I608" s="115"/>
      <c r="J608" s="36"/>
      <c r="K608" s="36"/>
      <c r="L608" s="39"/>
      <c r="M608" s="218"/>
      <c r="N608" s="219"/>
      <c r="O608" s="71"/>
      <c r="P608" s="71"/>
      <c r="Q608" s="71"/>
      <c r="R608" s="71"/>
      <c r="S608" s="71"/>
      <c r="T608" s="72"/>
      <c r="U608" s="34"/>
      <c r="V608" s="34"/>
      <c r="W608" s="34"/>
      <c r="X608" s="34"/>
      <c r="Y608" s="34"/>
      <c r="Z608" s="34"/>
      <c r="AA608" s="34"/>
      <c r="AB608" s="34"/>
      <c r="AC608" s="34"/>
      <c r="AD608" s="34"/>
      <c r="AE608" s="34"/>
      <c r="AT608" s="17" t="s">
        <v>137</v>
      </c>
      <c r="AU608" s="17" t="s">
        <v>148</v>
      </c>
    </row>
    <row r="609" spans="1:65" s="13" customFormat="1" ht="11.25">
      <c r="B609" s="221"/>
      <c r="C609" s="222"/>
      <c r="D609" s="216" t="s">
        <v>141</v>
      </c>
      <c r="E609" s="223" t="s">
        <v>1</v>
      </c>
      <c r="F609" s="224" t="s">
        <v>824</v>
      </c>
      <c r="G609" s="222"/>
      <c r="H609" s="225">
        <v>3166</v>
      </c>
      <c r="I609" s="226"/>
      <c r="J609" s="222"/>
      <c r="K609" s="222"/>
      <c r="L609" s="227"/>
      <c r="M609" s="228"/>
      <c r="N609" s="229"/>
      <c r="O609" s="229"/>
      <c r="P609" s="229"/>
      <c r="Q609" s="229"/>
      <c r="R609" s="229"/>
      <c r="S609" s="229"/>
      <c r="T609" s="230"/>
      <c r="AT609" s="231" t="s">
        <v>141</v>
      </c>
      <c r="AU609" s="231" t="s">
        <v>148</v>
      </c>
      <c r="AV609" s="13" t="s">
        <v>88</v>
      </c>
      <c r="AW609" s="13" t="s">
        <v>34</v>
      </c>
      <c r="AX609" s="13" t="s">
        <v>78</v>
      </c>
      <c r="AY609" s="231" t="s">
        <v>126</v>
      </c>
    </row>
    <row r="610" spans="1:65" s="13" customFormat="1" ht="11.25">
      <c r="B610" s="221"/>
      <c r="C610" s="222"/>
      <c r="D610" s="216" t="s">
        <v>141</v>
      </c>
      <c r="E610" s="223" t="s">
        <v>1</v>
      </c>
      <c r="F610" s="224" t="s">
        <v>825</v>
      </c>
      <c r="G610" s="222"/>
      <c r="H610" s="225">
        <v>22.8</v>
      </c>
      <c r="I610" s="226"/>
      <c r="J610" s="222"/>
      <c r="K610" s="222"/>
      <c r="L610" s="227"/>
      <c r="M610" s="228"/>
      <c r="N610" s="229"/>
      <c r="O610" s="229"/>
      <c r="P610" s="229"/>
      <c r="Q610" s="229"/>
      <c r="R610" s="229"/>
      <c r="S610" s="229"/>
      <c r="T610" s="230"/>
      <c r="AT610" s="231" t="s">
        <v>141</v>
      </c>
      <c r="AU610" s="231" t="s">
        <v>148</v>
      </c>
      <c r="AV610" s="13" t="s">
        <v>88</v>
      </c>
      <c r="AW610" s="13" t="s">
        <v>34</v>
      </c>
      <c r="AX610" s="13" t="s">
        <v>78</v>
      </c>
      <c r="AY610" s="231" t="s">
        <v>126</v>
      </c>
    </row>
    <row r="611" spans="1:65" s="15" customFormat="1" ht="11.25">
      <c r="B611" s="242"/>
      <c r="C611" s="243"/>
      <c r="D611" s="216" t="s">
        <v>141</v>
      </c>
      <c r="E611" s="244" t="s">
        <v>1</v>
      </c>
      <c r="F611" s="245" t="s">
        <v>169</v>
      </c>
      <c r="G611" s="243"/>
      <c r="H611" s="246">
        <v>3188.8</v>
      </c>
      <c r="I611" s="247"/>
      <c r="J611" s="243"/>
      <c r="K611" s="243"/>
      <c r="L611" s="248"/>
      <c r="M611" s="249"/>
      <c r="N611" s="250"/>
      <c r="O611" s="250"/>
      <c r="P611" s="250"/>
      <c r="Q611" s="250"/>
      <c r="R611" s="250"/>
      <c r="S611" s="250"/>
      <c r="T611" s="251"/>
      <c r="AT611" s="252" t="s">
        <v>141</v>
      </c>
      <c r="AU611" s="252" t="s">
        <v>148</v>
      </c>
      <c r="AV611" s="15" t="s">
        <v>133</v>
      </c>
      <c r="AW611" s="15" t="s">
        <v>34</v>
      </c>
      <c r="AX611" s="15" t="s">
        <v>86</v>
      </c>
      <c r="AY611" s="252" t="s">
        <v>126</v>
      </c>
    </row>
    <row r="612" spans="1:65" s="2" customFormat="1" ht="21.75" customHeight="1">
      <c r="A612" s="34"/>
      <c r="B612" s="35"/>
      <c r="C612" s="203" t="s">
        <v>826</v>
      </c>
      <c r="D612" s="203" t="s">
        <v>128</v>
      </c>
      <c r="E612" s="204" t="s">
        <v>827</v>
      </c>
      <c r="F612" s="205" t="s">
        <v>828</v>
      </c>
      <c r="G612" s="206" t="s">
        <v>271</v>
      </c>
      <c r="H612" s="207">
        <v>1016</v>
      </c>
      <c r="I612" s="208"/>
      <c r="J612" s="209">
        <f>ROUND(I612*H612,2)</f>
        <v>0</v>
      </c>
      <c r="K612" s="205" t="s">
        <v>132</v>
      </c>
      <c r="L612" s="39"/>
      <c r="M612" s="210" t="s">
        <v>1</v>
      </c>
      <c r="N612" s="211" t="s">
        <v>43</v>
      </c>
      <c r="O612" s="71"/>
      <c r="P612" s="212">
        <f>O612*H612</f>
        <v>0</v>
      </c>
      <c r="Q612" s="212">
        <v>0</v>
      </c>
      <c r="R612" s="212">
        <f>Q612*H612</f>
        <v>0</v>
      </c>
      <c r="S612" s="212">
        <v>0.17</v>
      </c>
      <c r="T612" s="213">
        <f>S612*H612</f>
        <v>172.72</v>
      </c>
      <c r="U612" s="34"/>
      <c r="V612" s="34"/>
      <c r="W612" s="34"/>
      <c r="X612" s="34"/>
      <c r="Y612" s="34"/>
      <c r="Z612" s="34"/>
      <c r="AA612" s="34"/>
      <c r="AB612" s="34"/>
      <c r="AC612" s="34"/>
      <c r="AD612" s="34"/>
      <c r="AE612" s="34"/>
      <c r="AR612" s="214" t="s">
        <v>133</v>
      </c>
      <c r="AT612" s="214" t="s">
        <v>128</v>
      </c>
      <c r="AU612" s="214" t="s">
        <v>148</v>
      </c>
      <c r="AY612" s="17" t="s">
        <v>126</v>
      </c>
      <c r="BE612" s="215">
        <f>IF(N612="základní",J612,0)</f>
        <v>0</v>
      </c>
      <c r="BF612" s="215">
        <f>IF(N612="snížená",J612,0)</f>
        <v>0</v>
      </c>
      <c r="BG612" s="215">
        <f>IF(N612="zákl. přenesená",J612,0)</f>
        <v>0</v>
      </c>
      <c r="BH612" s="215">
        <f>IF(N612="sníž. přenesená",J612,0)</f>
        <v>0</v>
      </c>
      <c r="BI612" s="215">
        <f>IF(N612="nulová",J612,0)</f>
        <v>0</v>
      </c>
      <c r="BJ612" s="17" t="s">
        <v>86</v>
      </c>
      <c r="BK612" s="215">
        <f>ROUND(I612*H612,2)</f>
        <v>0</v>
      </c>
      <c r="BL612" s="17" t="s">
        <v>133</v>
      </c>
      <c r="BM612" s="214" t="s">
        <v>829</v>
      </c>
    </row>
    <row r="613" spans="1:65" s="2" customFormat="1" ht="39">
      <c r="A613" s="34"/>
      <c r="B613" s="35"/>
      <c r="C613" s="36"/>
      <c r="D613" s="216" t="s">
        <v>135</v>
      </c>
      <c r="E613" s="36"/>
      <c r="F613" s="217" t="s">
        <v>830</v>
      </c>
      <c r="G613" s="36"/>
      <c r="H613" s="36"/>
      <c r="I613" s="115"/>
      <c r="J613" s="36"/>
      <c r="K613" s="36"/>
      <c r="L613" s="39"/>
      <c r="M613" s="218"/>
      <c r="N613" s="219"/>
      <c r="O613" s="71"/>
      <c r="P613" s="71"/>
      <c r="Q613" s="71"/>
      <c r="R613" s="71"/>
      <c r="S613" s="71"/>
      <c r="T613" s="72"/>
      <c r="U613" s="34"/>
      <c r="V613" s="34"/>
      <c r="W613" s="34"/>
      <c r="X613" s="34"/>
      <c r="Y613" s="34"/>
      <c r="Z613" s="34"/>
      <c r="AA613" s="34"/>
      <c r="AB613" s="34"/>
      <c r="AC613" s="34"/>
      <c r="AD613" s="34"/>
      <c r="AE613" s="34"/>
      <c r="AT613" s="17" t="s">
        <v>135</v>
      </c>
      <c r="AU613" s="17" t="s">
        <v>148</v>
      </c>
    </row>
    <row r="614" spans="1:65" s="2" customFormat="1" ht="253.5">
      <c r="A614" s="34"/>
      <c r="B614" s="35"/>
      <c r="C614" s="36"/>
      <c r="D614" s="216" t="s">
        <v>137</v>
      </c>
      <c r="E614" s="36"/>
      <c r="F614" s="220" t="s">
        <v>817</v>
      </c>
      <c r="G614" s="36"/>
      <c r="H614" s="36"/>
      <c r="I614" s="115"/>
      <c r="J614" s="36"/>
      <c r="K614" s="36"/>
      <c r="L614" s="39"/>
      <c r="M614" s="218"/>
      <c r="N614" s="219"/>
      <c r="O614" s="71"/>
      <c r="P614" s="71"/>
      <c r="Q614" s="71"/>
      <c r="R614" s="71"/>
      <c r="S614" s="71"/>
      <c r="T614" s="72"/>
      <c r="U614" s="34"/>
      <c r="V614" s="34"/>
      <c r="W614" s="34"/>
      <c r="X614" s="34"/>
      <c r="Y614" s="34"/>
      <c r="Z614" s="34"/>
      <c r="AA614" s="34"/>
      <c r="AB614" s="34"/>
      <c r="AC614" s="34"/>
      <c r="AD614" s="34"/>
      <c r="AE614" s="34"/>
      <c r="AT614" s="17" t="s">
        <v>137</v>
      </c>
      <c r="AU614" s="17" t="s">
        <v>148</v>
      </c>
    </row>
    <row r="615" spans="1:65" s="13" customFormat="1" ht="11.25">
      <c r="B615" s="221"/>
      <c r="C615" s="222"/>
      <c r="D615" s="216" t="s">
        <v>141</v>
      </c>
      <c r="E615" s="223" t="s">
        <v>1</v>
      </c>
      <c r="F615" s="224" t="s">
        <v>831</v>
      </c>
      <c r="G615" s="222"/>
      <c r="H615" s="225">
        <v>1016</v>
      </c>
      <c r="I615" s="226"/>
      <c r="J615" s="222"/>
      <c r="K615" s="222"/>
      <c r="L615" s="227"/>
      <c r="M615" s="228"/>
      <c r="N615" s="229"/>
      <c r="O615" s="229"/>
      <c r="P615" s="229"/>
      <c r="Q615" s="229"/>
      <c r="R615" s="229"/>
      <c r="S615" s="229"/>
      <c r="T615" s="230"/>
      <c r="AT615" s="231" t="s">
        <v>141</v>
      </c>
      <c r="AU615" s="231" t="s">
        <v>148</v>
      </c>
      <c r="AV615" s="13" t="s">
        <v>88</v>
      </c>
      <c r="AW615" s="13" t="s">
        <v>34</v>
      </c>
      <c r="AX615" s="13" t="s">
        <v>78</v>
      </c>
      <c r="AY615" s="231" t="s">
        <v>126</v>
      </c>
    </row>
    <row r="616" spans="1:65" s="15" customFormat="1" ht="11.25">
      <c r="B616" s="242"/>
      <c r="C616" s="243"/>
      <c r="D616" s="216" t="s">
        <v>141</v>
      </c>
      <c r="E616" s="244" t="s">
        <v>1</v>
      </c>
      <c r="F616" s="245" t="s">
        <v>169</v>
      </c>
      <c r="G616" s="243"/>
      <c r="H616" s="246">
        <v>1016</v>
      </c>
      <c r="I616" s="247"/>
      <c r="J616" s="243"/>
      <c r="K616" s="243"/>
      <c r="L616" s="248"/>
      <c r="M616" s="249"/>
      <c r="N616" s="250"/>
      <c r="O616" s="250"/>
      <c r="P616" s="250"/>
      <c r="Q616" s="250"/>
      <c r="R616" s="250"/>
      <c r="S616" s="250"/>
      <c r="T616" s="251"/>
      <c r="AT616" s="252" t="s">
        <v>141</v>
      </c>
      <c r="AU616" s="252" t="s">
        <v>148</v>
      </c>
      <c r="AV616" s="15" t="s">
        <v>133</v>
      </c>
      <c r="AW616" s="15" t="s">
        <v>34</v>
      </c>
      <c r="AX616" s="15" t="s">
        <v>86</v>
      </c>
      <c r="AY616" s="252" t="s">
        <v>126</v>
      </c>
    </row>
    <row r="617" spans="1:65" s="2" customFormat="1" ht="21.75" customHeight="1">
      <c r="A617" s="34"/>
      <c r="B617" s="35"/>
      <c r="C617" s="203" t="s">
        <v>832</v>
      </c>
      <c r="D617" s="203" t="s">
        <v>128</v>
      </c>
      <c r="E617" s="204" t="s">
        <v>833</v>
      </c>
      <c r="F617" s="205" t="s">
        <v>834</v>
      </c>
      <c r="G617" s="206" t="s">
        <v>271</v>
      </c>
      <c r="H617" s="207">
        <v>2150</v>
      </c>
      <c r="I617" s="208"/>
      <c r="J617" s="209">
        <f>ROUND(I617*H617,2)</f>
        <v>0</v>
      </c>
      <c r="K617" s="205" t="s">
        <v>132</v>
      </c>
      <c r="L617" s="39"/>
      <c r="M617" s="210" t="s">
        <v>1</v>
      </c>
      <c r="N617" s="211" t="s">
        <v>43</v>
      </c>
      <c r="O617" s="71"/>
      <c r="P617" s="212">
        <f>O617*H617</f>
        <v>0</v>
      </c>
      <c r="Q617" s="212">
        <v>0</v>
      </c>
      <c r="R617" s="212">
        <f>Q617*H617</f>
        <v>0</v>
      </c>
      <c r="S617" s="212">
        <v>9.8000000000000004E-2</v>
      </c>
      <c r="T617" s="213">
        <f>S617*H617</f>
        <v>210.70000000000002</v>
      </c>
      <c r="U617" s="34"/>
      <c r="V617" s="34"/>
      <c r="W617" s="34"/>
      <c r="X617" s="34"/>
      <c r="Y617" s="34"/>
      <c r="Z617" s="34"/>
      <c r="AA617" s="34"/>
      <c r="AB617" s="34"/>
      <c r="AC617" s="34"/>
      <c r="AD617" s="34"/>
      <c r="AE617" s="34"/>
      <c r="AR617" s="214" t="s">
        <v>133</v>
      </c>
      <c r="AT617" s="214" t="s">
        <v>128</v>
      </c>
      <c r="AU617" s="214" t="s">
        <v>148</v>
      </c>
      <c r="AY617" s="17" t="s">
        <v>126</v>
      </c>
      <c r="BE617" s="215">
        <f>IF(N617="základní",J617,0)</f>
        <v>0</v>
      </c>
      <c r="BF617" s="215">
        <f>IF(N617="snížená",J617,0)</f>
        <v>0</v>
      </c>
      <c r="BG617" s="215">
        <f>IF(N617="zákl. přenesená",J617,0)</f>
        <v>0</v>
      </c>
      <c r="BH617" s="215">
        <f>IF(N617="sníž. přenesená",J617,0)</f>
        <v>0</v>
      </c>
      <c r="BI617" s="215">
        <f>IF(N617="nulová",J617,0)</f>
        <v>0</v>
      </c>
      <c r="BJ617" s="17" t="s">
        <v>86</v>
      </c>
      <c r="BK617" s="215">
        <f>ROUND(I617*H617,2)</f>
        <v>0</v>
      </c>
      <c r="BL617" s="17" t="s">
        <v>133</v>
      </c>
      <c r="BM617" s="214" t="s">
        <v>835</v>
      </c>
    </row>
    <row r="618" spans="1:65" s="2" customFormat="1" ht="29.25">
      <c r="A618" s="34"/>
      <c r="B618" s="35"/>
      <c r="C618" s="36"/>
      <c r="D618" s="216" t="s">
        <v>135</v>
      </c>
      <c r="E618" s="36"/>
      <c r="F618" s="217" t="s">
        <v>836</v>
      </c>
      <c r="G618" s="36"/>
      <c r="H618" s="36"/>
      <c r="I618" s="115"/>
      <c r="J618" s="36"/>
      <c r="K618" s="36"/>
      <c r="L618" s="39"/>
      <c r="M618" s="218"/>
      <c r="N618" s="219"/>
      <c r="O618" s="71"/>
      <c r="P618" s="71"/>
      <c r="Q618" s="71"/>
      <c r="R618" s="71"/>
      <c r="S618" s="71"/>
      <c r="T618" s="72"/>
      <c r="U618" s="34"/>
      <c r="V618" s="34"/>
      <c r="W618" s="34"/>
      <c r="X618" s="34"/>
      <c r="Y618" s="34"/>
      <c r="Z618" s="34"/>
      <c r="AA618" s="34"/>
      <c r="AB618" s="34"/>
      <c r="AC618" s="34"/>
      <c r="AD618" s="34"/>
      <c r="AE618" s="34"/>
      <c r="AT618" s="17" t="s">
        <v>135</v>
      </c>
      <c r="AU618" s="17" t="s">
        <v>148</v>
      </c>
    </row>
    <row r="619" spans="1:65" s="2" customFormat="1" ht="253.5">
      <c r="A619" s="34"/>
      <c r="B619" s="35"/>
      <c r="C619" s="36"/>
      <c r="D619" s="216" t="s">
        <v>137</v>
      </c>
      <c r="E619" s="36"/>
      <c r="F619" s="220" t="s">
        <v>817</v>
      </c>
      <c r="G619" s="36"/>
      <c r="H619" s="36"/>
      <c r="I619" s="115"/>
      <c r="J619" s="36"/>
      <c r="K619" s="36"/>
      <c r="L619" s="39"/>
      <c r="M619" s="218"/>
      <c r="N619" s="219"/>
      <c r="O619" s="71"/>
      <c r="P619" s="71"/>
      <c r="Q619" s="71"/>
      <c r="R619" s="71"/>
      <c r="S619" s="71"/>
      <c r="T619" s="72"/>
      <c r="U619" s="34"/>
      <c r="V619" s="34"/>
      <c r="W619" s="34"/>
      <c r="X619" s="34"/>
      <c r="Y619" s="34"/>
      <c r="Z619" s="34"/>
      <c r="AA619" s="34"/>
      <c r="AB619" s="34"/>
      <c r="AC619" s="34"/>
      <c r="AD619" s="34"/>
      <c r="AE619" s="34"/>
      <c r="AT619" s="17" t="s">
        <v>137</v>
      </c>
      <c r="AU619" s="17" t="s">
        <v>148</v>
      </c>
    </row>
    <row r="620" spans="1:65" s="2" customFormat="1" ht="19.5">
      <c r="A620" s="34"/>
      <c r="B620" s="35"/>
      <c r="C620" s="36"/>
      <c r="D620" s="216" t="s">
        <v>139</v>
      </c>
      <c r="E620" s="36"/>
      <c r="F620" s="220" t="s">
        <v>837</v>
      </c>
      <c r="G620" s="36"/>
      <c r="H620" s="36"/>
      <c r="I620" s="115"/>
      <c r="J620" s="36"/>
      <c r="K620" s="36"/>
      <c r="L620" s="39"/>
      <c r="M620" s="218"/>
      <c r="N620" s="219"/>
      <c r="O620" s="71"/>
      <c r="P620" s="71"/>
      <c r="Q620" s="71"/>
      <c r="R620" s="71"/>
      <c r="S620" s="71"/>
      <c r="T620" s="72"/>
      <c r="U620" s="34"/>
      <c r="V620" s="34"/>
      <c r="W620" s="34"/>
      <c r="X620" s="34"/>
      <c r="Y620" s="34"/>
      <c r="Z620" s="34"/>
      <c r="AA620" s="34"/>
      <c r="AB620" s="34"/>
      <c r="AC620" s="34"/>
      <c r="AD620" s="34"/>
      <c r="AE620" s="34"/>
      <c r="AT620" s="17" t="s">
        <v>139</v>
      </c>
      <c r="AU620" s="17" t="s">
        <v>148</v>
      </c>
    </row>
    <row r="621" spans="1:65" s="13" customFormat="1" ht="11.25">
      <c r="B621" s="221"/>
      <c r="C621" s="222"/>
      <c r="D621" s="216" t="s">
        <v>141</v>
      </c>
      <c r="E621" s="223" t="s">
        <v>1</v>
      </c>
      <c r="F621" s="224" t="s">
        <v>838</v>
      </c>
      <c r="G621" s="222"/>
      <c r="H621" s="225">
        <v>2150</v>
      </c>
      <c r="I621" s="226"/>
      <c r="J621" s="222"/>
      <c r="K621" s="222"/>
      <c r="L621" s="227"/>
      <c r="M621" s="228"/>
      <c r="N621" s="229"/>
      <c r="O621" s="229"/>
      <c r="P621" s="229"/>
      <c r="Q621" s="229"/>
      <c r="R621" s="229"/>
      <c r="S621" s="229"/>
      <c r="T621" s="230"/>
      <c r="AT621" s="231" t="s">
        <v>141</v>
      </c>
      <c r="AU621" s="231" t="s">
        <v>148</v>
      </c>
      <c r="AV621" s="13" t="s">
        <v>88</v>
      </c>
      <c r="AW621" s="13" t="s">
        <v>34</v>
      </c>
      <c r="AX621" s="13" t="s">
        <v>86</v>
      </c>
      <c r="AY621" s="231" t="s">
        <v>126</v>
      </c>
    </row>
    <row r="622" spans="1:65" s="2" customFormat="1" ht="21.75" customHeight="1">
      <c r="A622" s="34"/>
      <c r="B622" s="35"/>
      <c r="C622" s="203" t="s">
        <v>839</v>
      </c>
      <c r="D622" s="203" t="s">
        <v>128</v>
      </c>
      <c r="E622" s="204" t="s">
        <v>840</v>
      </c>
      <c r="F622" s="205" t="s">
        <v>841</v>
      </c>
      <c r="G622" s="206" t="s">
        <v>271</v>
      </c>
      <c r="H622" s="207">
        <v>1.5</v>
      </c>
      <c r="I622" s="208"/>
      <c r="J622" s="209">
        <f>ROUND(I622*H622,2)</f>
        <v>0</v>
      </c>
      <c r="K622" s="205" t="s">
        <v>132</v>
      </c>
      <c r="L622" s="39"/>
      <c r="M622" s="210" t="s">
        <v>1</v>
      </c>
      <c r="N622" s="211" t="s">
        <v>43</v>
      </c>
      <c r="O622" s="71"/>
      <c r="P622" s="212">
        <f>O622*H622</f>
        <v>0</v>
      </c>
      <c r="Q622" s="212">
        <v>0</v>
      </c>
      <c r="R622" s="212">
        <f>Q622*H622</f>
        <v>0</v>
      </c>
      <c r="S622" s="212">
        <v>0.32500000000000001</v>
      </c>
      <c r="T622" s="213">
        <f>S622*H622</f>
        <v>0.48750000000000004</v>
      </c>
      <c r="U622" s="34"/>
      <c r="V622" s="34"/>
      <c r="W622" s="34"/>
      <c r="X622" s="34"/>
      <c r="Y622" s="34"/>
      <c r="Z622" s="34"/>
      <c r="AA622" s="34"/>
      <c r="AB622" s="34"/>
      <c r="AC622" s="34"/>
      <c r="AD622" s="34"/>
      <c r="AE622" s="34"/>
      <c r="AR622" s="214" t="s">
        <v>133</v>
      </c>
      <c r="AT622" s="214" t="s">
        <v>128</v>
      </c>
      <c r="AU622" s="214" t="s">
        <v>148</v>
      </c>
      <c r="AY622" s="17" t="s">
        <v>126</v>
      </c>
      <c r="BE622" s="215">
        <f>IF(N622="základní",J622,0)</f>
        <v>0</v>
      </c>
      <c r="BF622" s="215">
        <f>IF(N622="snížená",J622,0)</f>
        <v>0</v>
      </c>
      <c r="BG622" s="215">
        <f>IF(N622="zákl. přenesená",J622,0)</f>
        <v>0</v>
      </c>
      <c r="BH622" s="215">
        <f>IF(N622="sníž. přenesená",J622,0)</f>
        <v>0</v>
      </c>
      <c r="BI622" s="215">
        <f>IF(N622="nulová",J622,0)</f>
        <v>0</v>
      </c>
      <c r="BJ622" s="17" t="s">
        <v>86</v>
      </c>
      <c r="BK622" s="215">
        <f>ROUND(I622*H622,2)</f>
        <v>0</v>
      </c>
      <c r="BL622" s="17" t="s">
        <v>133</v>
      </c>
      <c r="BM622" s="214" t="s">
        <v>842</v>
      </c>
    </row>
    <row r="623" spans="1:65" s="2" customFormat="1" ht="39">
      <c r="A623" s="34"/>
      <c r="B623" s="35"/>
      <c r="C623" s="36"/>
      <c r="D623" s="216" t="s">
        <v>135</v>
      </c>
      <c r="E623" s="36"/>
      <c r="F623" s="217" t="s">
        <v>843</v>
      </c>
      <c r="G623" s="36"/>
      <c r="H623" s="36"/>
      <c r="I623" s="115"/>
      <c r="J623" s="36"/>
      <c r="K623" s="36"/>
      <c r="L623" s="39"/>
      <c r="M623" s="218"/>
      <c r="N623" s="219"/>
      <c r="O623" s="71"/>
      <c r="P623" s="71"/>
      <c r="Q623" s="71"/>
      <c r="R623" s="71"/>
      <c r="S623" s="71"/>
      <c r="T623" s="72"/>
      <c r="U623" s="34"/>
      <c r="V623" s="34"/>
      <c r="W623" s="34"/>
      <c r="X623" s="34"/>
      <c r="Y623" s="34"/>
      <c r="Z623" s="34"/>
      <c r="AA623" s="34"/>
      <c r="AB623" s="34"/>
      <c r="AC623" s="34"/>
      <c r="AD623" s="34"/>
      <c r="AE623" s="34"/>
      <c r="AT623" s="17" t="s">
        <v>135</v>
      </c>
      <c r="AU623" s="17" t="s">
        <v>148</v>
      </c>
    </row>
    <row r="624" spans="1:65" s="2" customFormat="1" ht="253.5">
      <c r="A624" s="34"/>
      <c r="B624" s="35"/>
      <c r="C624" s="36"/>
      <c r="D624" s="216" t="s">
        <v>137</v>
      </c>
      <c r="E624" s="36"/>
      <c r="F624" s="220" t="s">
        <v>817</v>
      </c>
      <c r="G624" s="36"/>
      <c r="H624" s="36"/>
      <c r="I624" s="115"/>
      <c r="J624" s="36"/>
      <c r="K624" s="36"/>
      <c r="L624" s="39"/>
      <c r="M624" s="218"/>
      <c r="N624" s="219"/>
      <c r="O624" s="71"/>
      <c r="P624" s="71"/>
      <c r="Q624" s="71"/>
      <c r="R624" s="71"/>
      <c r="S624" s="71"/>
      <c r="T624" s="72"/>
      <c r="U624" s="34"/>
      <c r="V624" s="34"/>
      <c r="W624" s="34"/>
      <c r="X624" s="34"/>
      <c r="Y624" s="34"/>
      <c r="Z624" s="34"/>
      <c r="AA624" s="34"/>
      <c r="AB624" s="34"/>
      <c r="AC624" s="34"/>
      <c r="AD624" s="34"/>
      <c r="AE624" s="34"/>
      <c r="AT624" s="17" t="s">
        <v>137</v>
      </c>
      <c r="AU624" s="17" t="s">
        <v>148</v>
      </c>
    </row>
    <row r="625" spans="1:65" s="13" customFormat="1" ht="11.25">
      <c r="B625" s="221"/>
      <c r="C625" s="222"/>
      <c r="D625" s="216" t="s">
        <v>141</v>
      </c>
      <c r="E625" s="223" t="s">
        <v>1</v>
      </c>
      <c r="F625" s="224" t="s">
        <v>844</v>
      </c>
      <c r="G625" s="222"/>
      <c r="H625" s="225">
        <v>1.5</v>
      </c>
      <c r="I625" s="226"/>
      <c r="J625" s="222"/>
      <c r="K625" s="222"/>
      <c r="L625" s="227"/>
      <c r="M625" s="228"/>
      <c r="N625" s="229"/>
      <c r="O625" s="229"/>
      <c r="P625" s="229"/>
      <c r="Q625" s="229"/>
      <c r="R625" s="229"/>
      <c r="S625" s="229"/>
      <c r="T625" s="230"/>
      <c r="AT625" s="231" t="s">
        <v>141</v>
      </c>
      <c r="AU625" s="231" t="s">
        <v>148</v>
      </c>
      <c r="AV625" s="13" t="s">
        <v>88</v>
      </c>
      <c r="AW625" s="13" t="s">
        <v>34</v>
      </c>
      <c r="AX625" s="13" t="s">
        <v>86</v>
      </c>
      <c r="AY625" s="231" t="s">
        <v>126</v>
      </c>
    </row>
    <row r="626" spans="1:65" s="2" customFormat="1" ht="16.5" customHeight="1">
      <c r="A626" s="34"/>
      <c r="B626" s="35"/>
      <c r="C626" s="203" t="s">
        <v>845</v>
      </c>
      <c r="D626" s="203" t="s">
        <v>128</v>
      </c>
      <c r="E626" s="204" t="s">
        <v>846</v>
      </c>
      <c r="F626" s="205" t="s">
        <v>847</v>
      </c>
      <c r="G626" s="206" t="s">
        <v>546</v>
      </c>
      <c r="H626" s="207">
        <v>845</v>
      </c>
      <c r="I626" s="208"/>
      <c r="J626" s="209">
        <f>ROUND(I626*H626,2)</f>
        <v>0</v>
      </c>
      <c r="K626" s="205" t="s">
        <v>132</v>
      </c>
      <c r="L626" s="39"/>
      <c r="M626" s="210" t="s">
        <v>1</v>
      </c>
      <c r="N626" s="211" t="s">
        <v>43</v>
      </c>
      <c r="O626" s="71"/>
      <c r="P626" s="212">
        <f>O626*H626</f>
        <v>0</v>
      </c>
      <c r="Q626" s="212">
        <v>0</v>
      </c>
      <c r="R626" s="212">
        <f>Q626*H626</f>
        <v>0</v>
      </c>
      <c r="S626" s="212">
        <v>0.20499999999999999</v>
      </c>
      <c r="T626" s="213">
        <f>S626*H626</f>
        <v>173.22499999999999</v>
      </c>
      <c r="U626" s="34"/>
      <c r="V626" s="34"/>
      <c r="W626" s="34"/>
      <c r="X626" s="34"/>
      <c r="Y626" s="34"/>
      <c r="Z626" s="34"/>
      <c r="AA626" s="34"/>
      <c r="AB626" s="34"/>
      <c r="AC626" s="34"/>
      <c r="AD626" s="34"/>
      <c r="AE626" s="34"/>
      <c r="AR626" s="214" t="s">
        <v>133</v>
      </c>
      <c r="AT626" s="214" t="s">
        <v>128</v>
      </c>
      <c r="AU626" s="214" t="s">
        <v>148</v>
      </c>
      <c r="AY626" s="17" t="s">
        <v>126</v>
      </c>
      <c r="BE626" s="215">
        <f>IF(N626="základní",J626,0)</f>
        <v>0</v>
      </c>
      <c r="BF626" s="215">
        <f>IF(N626="snížená",J626,0)</f>
        <v>0</v>
      </c>
      <c r="BG626" s="215">
        <f>IF(N626="zákl. přenesená",J626,0)</f>
        <v>0</v>
      </c>
      <c r="BH626" s="215">
        <f>IF(N626="sníž. přenesená",J626,0)</f>
        <v>0</v>
      </c>
      <c r="BI626" s="215">
        <f>IF(N626="nulová",J626,0)</f>
        <v>0</v>
      </c>
      <c r="BJ626" s="17" t="s">
        <v>86</v>
      </c>
      <c r="BK626" s="215">
        <f>ROUND(I626*H626,2)</f>
        <v>0</v>
      </c>
      <c r="BL626" s="17" t="s">
        <v>133</v>
      </c>
      <c r="BM626" s="214" t="s">
        <v>848</v>
      </c>
    </row>
    <row r="627" spans="1:65" s="2" customFormat="1" ht="29.25">
      <c r="A627" s="34"/>
      <c r="B627" s="35"/>
      <c r="C627" s="36"/>
      <c r="D627" s="216" t="s">
        <v>135</v>
      </c>
      <c r="E627" s="36"/>
      <c r="F627" s="217" t="s">
        <v>849</v>
      </c>
      <c r="G627" s="36"/>
      <c r="H627" s="36"/>
      <c r="I627" s="115"/>
      <c r="J627" s="36"/>
      <c r="K627" s="36"/>
      <c r="L627" s="39"/>
      <c r="M627" s="218"/>
      <c r="N627" s="219"/>
      <c r="O627" s="71"/>
      <c r="P627" s="71"/>
      <c r="Q627" s="71"/>
      <c r="R627" s="71"/>
      <c r="S627" s="71"/>
      <c r="T627" s="72"/>
      <c r="U627" s="34"/>
      <c r="V627" s="34"/>
      <c r="W627" s="34"/>
      <c r="X627" s="34"/>
      <c r="Y627" s="34"/>
      <c r="Z627" s="34"/>
      <c r="AA627" s="34"/>
      <c r="AB627" s="34"/>
      <c r="AC627" s="34"/>
      <c r="AD627" s="34"/>
      <c r="AE627" s="34"/>
      <c r="AT627" s="17" t="s">
        <v>135</v>
      </c>
      <c r="AU627" s="17" t="s">
        <v>148</v>
      </c>
    </row>
    <row r="628" spans="1:65" s="2" customFormat="1" ht="156">
      <c r="A628" s="34"/>
      <c r="B628" s="35"/>
      <c r="C628" s="36"/>
      <c r="D628" s="216" t="s">
        <v>137</v>
      </c>
      <c r="E628" s="36"/>
      <c r="F628" s="220" t="s">
        <v>850</v>
      </c>
      <c r="G628" s="36"/>
      <c r="H628" s="36"/>
      <c r="I628" s="115"/>
      <c r="J628" s="36"/>
      <c r="K628" s="36"/>
      <c r="L628" s="39"/>
      <c r="M628" s="218"/>
      <c r="N628" s="219"/>
      <c r="O628" s="71"/>
      <c r="P628" s="71"/>
      <c r="Q628" s="71"/>
      <c r="R628" s="71"/>
      <c r="S628" s="71"/>
      <c r="T628" s="72"/>
      <c r="U628" s="34"/>
      <c r="V628" s="34"/>
      <c r="W628" s="34"/>
      <c r="X628" s="34"/>
      <c r="Y628" s="34"/>
      <c r="Z628" s="34"/>
      <c r="AA628" s="34"/>
      <c r="AB628" s="34"/>
      <c r="AC628" s="34"/>
      <c r="AD628" s="34"/>
      <c r="AE628" s="34"/>
      <c r="AT628" s="17" t="s">
        <v>137</v>
      </c>
      <c r="AU628" s="17" t="s">
        <v>148</v>
      </c>
    </row>
    <row r="629" spans="1:65" s="2" customFormat="1" ht="19.5">
      <c r="A629" s="34"/>
      <c r="B629" s="35"/>
      <c r="C629" s="36"/>
      <c r="D629" s="216" t="s">
        <v>139</v>
      </c>
      <c r="E629" s="36"/>
      <c r="F629" s="220" t="s">
        <v>851</v>
      </c>
      <c r="G629" s="36"/>
      <c r="H629" s="36"/>
      <c r="I629" s="115"/>
      <c r="J629" s="36"/>
      <c r="K629" s="36"/>
      <c r="L629" s="39"/>
      <c r="M629" s="218"/>
      <c r="N629" s="219"/>
      <c r="O629" s="71"/>
      <c r="P629" s="71"/>
      <c r="Q629" s="71"/>
      <c r="R629" s="71"/>
      <c r="S629" s="71"/>
      <c r="T629" s="72"/>
      <c r="U629" s="34"/>
      <c r="V629" s="34"/>
      <c r="W629" s="34"/>
      <c r="X629" s="34"/>
      <c r="Y629" s="34"/>
      <c r="Z629" s="34"/>
      <c r="AA629" s="34"/>
      <c r="AB629" s="34"/>
      <c r="AC629" s="34"/>
      <c r="AD629" s="34"/>
      <c r="AE629" s="34"/>
      <c r="AT629" s="17" t="s">
        <v>139</v>
      </c>
      <c r="AU629" s="17" t="s">
        <v>148</v>
      </c>
    </row>
    <row r="630" spans="1:65" s="13" customFormat="1" ht="11.25">
      <c r="B630" s="221"/>
      <c r="C630" s="222"/>
      <c r="D630" s="216" t="s">
        <v>141</v>
      </c>
      <c r="E630" s="223" t="s">
        <v>1</v>
      </c>
      <c r="F630" s="224" t="s">
        <v>852</v>
      </c>
      <c r="G630" s="222"/>
      <c r="H630" s="225">
        <v>813</v>
      </c>
      <c r="I630" s="226"/>
      <c r="J630" s="222"/>
      <c r="K630" s="222"/>
      <c r="L630" s="227"/>
      <c r="M630" s="228"/>
      <c r="N630" s="229"/>
      <c r="O630" s="229"/>
      <c r="P630" s="229"/>
      <c r="Q630" s="229"/>
      <c r="R630" s="229"/>
      <c r="S630" s="229"/>
      <c r="T630" s="230"/>
      <c r="AT630" s="231" t="s">
        <v>141</v>
      </c>
      <c r="AU630" s="231" t="s">
        <v>148</v>
      </c>
      <c r="AV630" s="13" t="s">
        <v>88</v>
      </c>
      <c r="AW630" s="13" t="s">
        <v>34</v>
      </c>
      <c r="AX630" s="13" t="s">
        <v>78</v>
      </c>
      <c r="AY630" s="231" t="s">
        <v>126</v>
      </c>
    </row>
    <row r="631" spans="1:65" s="13" customFormat="1" ht="11.25">
      <c r="B631" s="221"/>
      <c r="C631" s="222"/>
      <c r="D631" s="216" t="s">
        <v>141</v>
      </c>
      <c r="E631" s="223" t="s">
        <v>1</v>
      </c>
      <c r="F631" s="224" t="s">
        <v>853</v>
      </c>
      <c r="G631" s="222"/>
      <c r="H631" s="225">
        <v>32</v>
      </c>
      <c r="I631" s="226"/>
      <c r="J631" s="222"/>
      <c r="K631" s="222"/>
      <c r="L631" s="227"/>
      <c r="M631" s="228"/>
      <c r="N631" s="229"/>
      <c r="O631" s="229"/>
      <c r="P631" s="229"/>
      <c r="Q631" s="229"/>
      <c r="R631" s="229"/>
      <c r="S631" s="229"/>
      <c r="T631" s="230"/>
      <c r="AT631" s="231" t="s">
        <v>141</v>
      </c>
      <c r="AU631" s="231" t="s">
        <v>148</v>
      </c>
      <c r="AV631" s="13" t="s">
        <v>88</v>
      </c>
      <c r="AW631" s="13" t="s">
        <v>34</v>
      </c>
      <c r="AX631" s="13" t="s">
        <v>78</v>
      </c>
      <c r="AY631" s="231" t="s">
        <v>126</v>
      </c>
    </row>
    <row r="632" spans="1:65" s="15" customFormat="1" ht="11.25">
      <c r="B632" s="242"/>
      <c r="C632" s="243"/>
      <c r="D632" s="216" t="s">
        <v>141</v>
      </c>
      <c r="E632" s="244" t="s">
        <v>1</v>
      </c>
      <c r="F632" s="245" t="s">
        <v>169</v>
      </c>
      <c r="G632" s="243"/>
      <c r="H632" s="246">
        <v>845</v>
      </c>
      <c r="I632" s="247"/>
      <c r="J632" s="243"/>
      <c r="K632" s="243"/>
      <c r="L632" s="248"/>
      <c r="M632" s="249"/>
      <c r="N632" s="250"/>
      <c r="O632" s="250"/>
      <c r="P632" s="250"/>
      <c r="Q632" s="250"/>
      <c r="R632" s="250"/>
      <c r="S632" s="250"/>
      <c r="T632" s="251"/>
      <c r="AT632" s="252" t="s">
        <v>141</v>
      </c>
      <c r="AU632" s="252" t="s">
        <v>148</v>
      </c>
      <c r="AV632" s="15" t="s">
        <v>133</v>
      </c>
      <c r="AW632" s="15" t="s">
        <v>34</v>
      </c>
      <c r="AX632" s="15" t="s">
        <v>86</v>
      </c>
      <c r="AY632" s="252" t="s">
        <v>126</v>
      </c>
    </row>
    <row r="633" spans="1:65" s="2" customFormat="1" ht="16.5" customHeight="1">
      <c r="A633" s="34"/>
      <c r="B633" s="35"/>
      <c r="C633" s="203" t="s">
        <v>854</v>
      </c>
      <c r="D633" s="203" t="s">
        <v>128</v>
      </c>
      <c r="E633" s="204" t="s">
        <v>855</v>
      </c>
      <c r="F633" s="205" t="s">
        <v>856</v>
      </c>
      <c r="G633" s="206" t="s">
        <v>131</v>
      </c>
      <c r="H633" s="207">
        <v>1</v>
      </c>
      <c r="I633" s="208"/>
      <c r="J633" s="209">
        <f>ROUND(I633*H633,2)</f>
        <v>0</v>
      </c>
      <c r="K633" s="205" t="s">
        <v>132</v>
      </c>
      <c r="L633" s="39"/>
      <c r="M633" s="210" t="s">
        <v>1</v>
      </c>
      <c r="N633" s="211" t="s">
        <v>43</v>
      </c>
      <c r="O633" s="71"/>
      <c r="P633" s="212">
        <f>O633*H633</f>
        <v>0</v>
      </c>
      <c r="Q633" s="212">
        <v>0</v>
      </c>
      <c r="R633" s="212">
        <f>Q633*H633</f>
        <v>0</v>
      </c>
      <c r="S633" s="212">
        <v>8.6999999999999994E-2</v>
      </c>
      <c r="T633" s="213">
        <f>S633*H633</f>
        <v>8.6999999999999994E-2</v>
      </c>
      <c r="U633" s="34"/>
      <c r="V633" s="34"/>
      <c r="W633" s="34"/>
      <c r="X633" s="34"/>
      <c r="Y633" s="34"/>
      <c r="Z633" s="34"/>
      <c r="AA633" s="34"/>
      <c r="AB633" s="34"/>
      <c r="AC633" s="34"/>
      <c r="AD633" s="34"/>
      <c r="AE633" s="34"/>
      <c r="AR633" s="214" t="s">
        <v>133</v>
      </c>
      <c r="AT633" s="214" t="s">
        <v>128</v>
      </c>
      <c r="AU633" s="214" t="s">
        <v>148</v>
      </c>
      <c r="AY633" s="17" t="s">
        <v>126</v>
      </c>
      <c r="BE633" s="215">
        <f>IF(N633="základní",J633,0)</f>
        <v>0</v>
      </c>
      <c r="BF633" s="215">
        <f>IF(N633="snížená",J633,0)</f>
        <v>0</v>
      </c>
      <c r="BG633" s="215">
        <f>IF(N633="zákl. přenesená",J633,0)</f>
        <v>0</v>
      </c>
      <c r="BH633" s="215">
        <f>IF(N633="sníž. přenesená",J633,0)</f>
        <v>0</v>
      </c>
      <c r="BI633" s="215">
        <f>IF(N633="nulová",J633,0)</f>
        <v>0</v>
      </c>
      <c r="BJ633" s="17" t="s">
        <v>86</v>
      </c>
      <c r="BK633" s="215">
        <f>ROUND(I633*H633,2)</f>
        <v>0</v>
      </c>
      <c r="BL633" s="17" t="s">
        <v>133</v>
      </c>
      <c r="BM633" s="214" t="s">
        <v>857</v>
      </c>
    </row>
    <row r="634" spans="1:65" s="2" customFormat="1" ht="11.25">
      <c r="A634" s="34"/>
      <c r="B634" s="35"/>
      <c r="C634" s="36"/>
      <c r="D634" s="216" t="s">
        <v>135</v>
      </c>
      <c r="E634" s="36"/>
      <c r="F634" s="217" t="s">
        <v>858</v>
      </c>
      <c r="G634" s="36"/>
      <c r="H634" s="36"/>
      <c r="I634" s="115"/>
      <c r="J634" s="36"/>
      <c r="K634" s="36"/>
      <c r="L634" s="39"/>
      <c r="M634" s="218"/>
      <c r="N634" s="219"/>
      <c r="O634" s="71"/>
      <c r="P634" s="71"/>
      <c r="Q634" s="71"/>
      <c r="R634" s="71"/>
      <c r="S634" s="71"/>
      <c r="T634" s="72"/>
      <c r="U634" s="34"/>
      <c r="V634" s="34"/>
      <c r="W634" s="34"/>
      <c r="X634" s="34"/>
      <c r="Y634" s="34"/>
      <c r="Z634" s="34"/>
      <c r="AA634" s="34"/>
      <c r="AB634" s="34"/>
      <c r="AC634" s="34"/>
      <c r="AD634" s="34"/>
      <c r="AE634" s="34"/>
      <c r="AT634" s="17" t="s">
        <v>135</v>
      </c>
      <c r="AU634" s="17" t="s">
        <v>148</v>
      </c>
    </row>
    <row r="635" spans="1:65" s="2" customFormat="1" ht="29.25">
      <c r="A635" s="34"/>
      <c r="B635" s="35"/>
      <c r="C635" s="36"/>
      <c r="D635" s="216" t="s">
        <v>137</v>
      </c>
      <c r="E635" s="36"/>
      <c r="F635" s="220" t="s">
        <v>859</v>
      </c>
      <c r="G635" s="36"/>
      <c r="H635" s="36"/>
      <c r="I635" s="115"/>
      <c r="J635" s="36"/>
      <c r="K635" s="36"/>
      <c r="L635" s="39"/>
      <c r="M635" s="218"/>
      <c r="N635" s="219"/>
      <c r="O635" s="71"/>
      <c r="P635" s="71"/>
      <c r="Q635" s="71"/>
      <c r="R635" s="71"/>
      <c r="S635" s="71"/>
      <c r="T635" s="72"/>
      <c r="U635" s="34"/>
      <c r="V635" s="34"/>
      <c r="W635" s="34"/>
      <c r="X635" s="34"/>
      <c r="Y635" s="34"/>
      <c r="Z635" s="34"/>
      <c r="AA635" s="34"/>
      <c r="AB635" s="34"/>
      <c r="AC635" s="34"/>
      <c r="AD635" s="34"/>
      <c r="AE635" s="34"/>
      <c r="AT635" s="17" t="s">
        <v>137</v>
      </c>
      <c r="AU635" s="17" t="s">
        <v>148</v>
      </c>
    </row>
    <row r="636" spans="1:65" s="13" customFormat="1" ht="11.25">
      <c r="B636" s="221"/>
      <c r="C636" s="222"/>
      <c r="D636" s="216" t="s">
        <v>141</v>
      </c>
      <c r="E636" s="223" t="s">
        <v>1</v>
      </c>
      <c r="F636" s="224" t="s">
        <v>86</v>
      </c>
      <c r="G636" s="222"/>
      <c r="H636" s="225">
        <v>1</v>
      </c>
      <c r="I636" s="226"/>
      <c r="J636" s="222"/>
      <c r="K636" s="222"/>
      <c r="L636" s="227"/>
      <c r="M636" s="228"/>
      <c r="N636" s="229"/>
      <c r="O636" s="229"/>
      <c r="P636" s="229"/>
      <c r="Q636" s="229"/>
      <c r="R636" s="229"/>
      <c r="S636" s="229"/>
      <c r="T636" s="230"/>
      <c r="AT636" s="231" t="s">
        <v>141</v>
      </c>
      <c r="AU636" s="231" t="s">
        <v>148</v>
      </c>
      <c r="AV636" s="13" t="s">
        <v>88</v>
      </c>
      <c r="AW636" s="13" t="s">
        <v>34</v>
      </c>
      <c r="AX636" s="13" t="s">
        <v>86</v>
      </c>
      <c r="AY636" s="231" t="s">
        <v>126</v>
      </c>
    </row>
    <row r="637" spans="1:65" s="2" customFormat="1" ht="21.75" customHeight="1">
      <c r="A637" s="34"/>
      <c r="B637" s="35"/>
      <c r="C637" s="203" t="s">
        <v>860</v>
      </c>
      <c r="D637" s="203" t="s">
        <v>128</v>
      </c>
      <c r="E637" s="204" t="s">
        <v>861</v>
      </c>
      <c r="F637" s="205" t="s">
        <v>862</v>
      </c>
      <c r="G637" s="206" t="s">
        <v>131</v>
      </c>
      <c r="H637" s="207">
        <v>6</v>
      </c>
      <c r="I637" s="208"/>
      <c r="J637" s="209">
        <f>ROUND(I637*H637,2)</f>
        <v>0</v>
      </c>
      <c r="K637" s="205" t="s">
        <v>132</v>
      </c>
      <c r="L637" s="39"/>
      <c r="M637" s="210" t="s">
        <v>1</v>
      </c>
      <c r="N637" s="211" t="s">
        <v>43</v>
      </c>
      <c r="O637" s="71"/>
      <c r="P637" s="212">
        <f>O637*H637</f>
        <v>0</v>
      </c>
      <c r="Q637" s="212">
        <v>0</v>
      </c>
      <c r="R637" s="212">
        <f>Q637*H637</f>
        <v>0</v>
      </c>
      <c r="S637" s="212">
        <v>8.2000000000000003E-2</v>
      </c>
      <c r="T637" s="213">
        <f>S637*H637</f>
        <v>0.49199999999999999</v>
      </c>
      <c r="U637" s="34"/>
      <c r="V637" s="34"/>
      <c r="W637" s="34"/>
      <c r="X637" s="34"/>
      <c r="Y637" s="34"/>
      <c r="Z637" s="34"/>
      <c r="AA637" s="34"/>
      <c r="AB637" s="34"/>
      <c r="AC637" s="34"/>
      <c r="AD637" s="34"/>
      <c r="AE637" s="34"/>
      <c r="AR637" s="214" t="s">
        <v>133</v>
      </c>
      <c r="AT637" s="214" t="s">
        <v>128</v>
      </c>
      <c r="AU637" s="214" t="s">
        <v>148</v>
      </c>
      <c r="AY637" s="17" t="s">
        <v>126</v>
      </c>
      <c r="BE637" s="215">
        <f>IF(N637="základní",J637,0)</f>
        <v>0</v>
      </c>
      <c r="BF637" s="215">
        <f>IF(N637="snížená",J637,0)</f>
        <v>0</v>
      </c>
      <c r="BG637" s="215">
        <f>IF(N637="zákl. přenesená",J637,0)</f>
        <v>0</v>
      </c>
      <c r="BH637" s="215">
        <f>IF(N637="sníž. přenesená",J637,0)</f>
        <v>0</v>
      </c>
      <c r="BI637" s="215">
        <f>IF(N637="nulová",J637,0)</f>
        <v>0</v>
      </c>
      <c r="BJ637" s="17" t="s">
        <v>86</v>
      </c>
      <c r="BK637" s="215">
        <f>ROUND(I637*H637,2)</f>
        <v>0</v>
      </c>
      <c r="BL637" s="17" t="s">
        <v>133</v>
      </c>
      <c r="BM637" s="214" t="s">
        <v>863</v>
      </c>
    </row>
    <row r="638" spans="1:65" s="2" customFormat="1" ht="39">
      <c r="A638" s="34"/>
      <c r="B638" s="35"/>
      <c r="C638" s="36"/>
      <c r="D638" s="216" t="s">
        <v>135</v>
      </c>
      <c r="E638" s="36"/>
      <c r="F638" s="217" t="s">
        <v>864</v>
      </c>
      <c r="G638" s="36"/>
      <c r="H638" s="36"/>
      <c r="I638" s="115"/>
      <c r="J638" s="36"/>
      <c r="K638" s="36"/>
      <c r="L638" s="39"/>
      <c r="M638" s="218"/>
      <c r="N638" s="219"/>
      <c r="O638" s="71"/>
      <c r="P638" s="71"/>
      <c r="Q638" s="71"/>
      <c r="R638" s="71"/>
      <c r="S638" s="71"/>
      <c r="T638" s="72"/>
      <c r="U638" s="34"/>
      <c r="V638" s="34"/>
      <c r="W638" s="34"/>
      <c r="X638" s="34"/>
      <c r="Y638" s="34"/>
      <c r="Z638" s="34"/>
      <c r="AA638" s="34"/>
      <c r="AB638" s="34"/>
      <c r="AC638" s="34"/>
      <c r="AD638" s="34"/>
      <c r="AE638" s="34"/>
      <c r="AT638" s="17" t="s">
        <v>135</v>
      </c>
      <c r="AU638" s="17" t="s">
        <v>148</v>
      </c>
    </row>
    <row r="639" spans="1:65" s="2" customFormat="1" ht="68.25">
      <c r="A639" s="34"/>
      <c r="B639" s="35"/>
      <c r="C639" s="36"/>
      <c r="D639" s="216" t="s">
        <v>137</v>
      </c>
      <c r="E639" s="36"/>
      <c r="F639" s="220" t="s">
        <v>865</v>
      </c>
      <c r="G639" s="36"/>
      <c r="H639" s="36"/>
      <c r="I639" s="115"/>
      <c r="J639" s="36"/>
      <c r="K639" s="36"/>
      <c r="L639" s="39"/>
      <c r="M639" s="218"/>
      <c r="N639" s="219"/>
      <c r="O639" s="71"/>
      <c r="P639" s="71"/>
      <c r="Q639" s="71"/>
      <c r="R639" s="71"/>
      <c r="S639" s="71"/>
      <c r="T639" s="72"/>
      <c r="U639" s="34"/>
      <c r="V639" s="34"/>
      <c r="W639" s="34"/>
      <c r="X639" s="34"/>
      <c r="Y639" s="34"/>
      <c r="Z639" s="34"/>
      <c r="AA639" s="34"/>
      <c r="AB639" s="34"/>
      <c r="AC639" s="34"/>
      <c r="AD639" s="34"/>
      <c r="AE639" s="34"/>
      <c r="AT639" s="17" t="s">
        <v>137</v>
      </c>
      <c r="AU639" s="17" t="s">
        <v>148</v>
      </c>
    </row>
    <row r="640" spans="1:65" s="13" customFormat="1" ht="11.25">
      <c r="B640" s="221"/>
      <c r="C640" s="222"/>
      <c r="D640" s="216" t="s">
        <v>141</v>
      </c>
      <c r="E640" s="223" t="s">
        <v>1</v>
      </c>
      <c r="F640" s="224" t="s">
        <v>170</v>
      </c>
      <c r="G640" s="222"/>
      <c r="H640" s="225">
        <v>6</v>
      </c>
      <c r="I640" s="226"/>
      <c r="J640" s="222"/>
      <c r="K640" s="222"/>
      <c r="L640" s="227"/>
      <c r="M640" s="228"/>
      <c r="N640" s="229"/>
      <c r="O640" s="229"/>
      <c r="P640" s="229"/>
      <c r="Q640" s="229"/>
      <c r="R640" s="229"/>
      <c r="S640" s="229"/>
      <c r="T640" s="230"/>
      <c r="AT640" s="231" t="s">
        <v>141</v>
      </c>
      <c r="AU640" s="231" t="s">
        <v>148</v>
      </c>
      <c r="AV640" s="13" t="s">
        <v>88</v>
      </c>
      <c r="AW640" s="13" t="s">
        <v>34</v>
      </c>
      <c r="AX640" s="13" t="s">
        <v>86</v>
      </c>
      <c r="AY640" s="231" t="s">
        <v>126</v>
      </c>
    </row>
    <row r="641" spans="1:65" s="2" customFormat="1" ht="21.75" customHeight="1">
      <c r="A641" s="34"/>
      <c r="B641" s="35"/>
      <c r="C641" s="203" t="s">
        <v>866</v>
      </c>
      <c r="D641" s="203" t="s">
        <v>128</v>
      </c>
      <c r="E641" s="204" t="s">
        <v>867</v>
      </c>
      <c r="F641" s="205" t="s">
        <v>868</v>
      </c>
      <c r="G641" s="206" t="s">
        <v>131</v>
      </c>
      <c r="H641" s="207">
        <v>6</v>
      </c>
      <c r="I641" s="208"/>
      <c r="J641" s="209">
        <f>ROUND(I641*H641,2)</f>
        <v>0</v>
      </c>
      <c r="K641" s="205" t="s">
        <v>132</v>
      </c>
      <c r="L641" s="39"/>
      <c r="M641" s="210" t="s">
        <v>1</v>
      </c>
      <c r="N641" s="211" t="s">
        <v>43</v>
      </c>
      <c r="O641" s="71"/>
      <c r="P641" s="212">
        <f>O641*H641</f>
        <v>0</v>
      </c>
      <c r="Q641" s="212">
        <v>0</v>
      </c>
      <c r="R641" s="212">
        <f>Q641*H641</f>
        <v>0</v>
      </c>
      <c r="S641" s="212">
        <v>4.0000000000000001E-3</v>
      </c>
      <c r="T641" s="213">
        <f>S641*H641</f>
        <v>2.4E-2</v>
      </c>
      <c r="U641" s="34"/>
      <c r="V641" s="34"/>
      <c r="W641" s="34"/>
      <c r="X641" s="34"/>
      <c r="Y641" s="34"/>
      <c r="Z641" s="34"/>
      <c r="AA641" s="34"/>
      <c r="AB641" s="34"/>
      <c r="AC641" s="34"/>
      <c r="AD641" s="34"/>
      <c r="AE641" s="34"/>
      <c r="AR641" s="214" t="s">
        <v>133</v>
      </c>
      <c r="AT641" s="214" t="s">
        <v>128</v>
      </c>
      <c r="AU641" s="214" t="s">
        <v>148</v>
      </c>
      <c r="AY641" s="17" t="s">
        <v>126</v>
      </c>
      <c r="BE641" s="215">
        <f>IF(N641="základní",J641,0)</f>
        <v>0</v>
      </c>
      <c r="BF641" s="215">
        <f>IF(N641="snížená",J641,0)</f>
        <v>0</v>
      </c>
      <c r="BG641" s="215">
        <f>IF(N641="zákl. přenesená",J641,0)</f>
        <v>0</v>
      </c>
      <c r="BH641" s="215">
        <f>IF(N641="sníž. přenesená",J641,0)</f>
        <v>0</v>
      </c>
      <c r="BI641" s="215">
        <f>IF(N641="nulová",J641,0)</f>
        <v>0</v>
      </c>
      <c r="BJ641" s="17" t="s">
        <v>86</v>
      </c>
      <c r="BK641" s="215">
        <f>ROUND(I641*H641,2)</f>
        <v>0</v>
      </c>
      <c r="BL641" s="17" t="s">
        <v>133</v>
      </c>
      <c r="BM641" s="214" t="s">
        <v>869</v>
      </c>
    </row>
    <row r="642" spans="1:65" s="2" customFormat="1" ht="29.25">
      <c r="A642" s="34"/>
      <c r="B642" s="35"/>
      <c r="C642" s="36"/>
      <c r="D642" s="216" t="s">
        <v>135</v>
      </c>
      <c r="E642" s="36"/>
      <c r="F642" s="217" t="s">
        <v>870</v>
      </c>
      <c r="G642" s="36"/>
      <c r="H642" s="36"/>
      <c r="I642" s="115"/>
      <c r="J642" s="36"/>
      <c r="K642" s="36"/>
      <c r="L642" s="39"/>
      <c r="M642" s="218"/>
      <c r="N642" s="219"/>
      <c r="O642" s="71"/>
      <c r="P642" s="71"/>
      <c r="Q642" s="71"/>
      <c r="R642" s="71"/>
      <c r="S642" s="71"/>
      <c r="T642" s="72"/>
      <c r="U642" s="34"/>
      <c r="V642" s="34"/>
      <c r="W642" s="34"/>
      <c r="X642" s="34"/>
      <c r="Y642" s="34"/>
      <c r="Z642" s="34"/>
      <c r="AA642" s="34"/>
      <c r="AB642" s="34"/>
      <c r="AC642" s="34"/>
      <c r="AD642" s="34"/>
      <c r="AE642" s="34"/>
      <c r="AT642" s="17" t="s">
        <v>135</v>
      </c>
      <c r="AU642" s="17" t="s">
        <v>148</v>
      </c>
    </row>
    <row r="643" spans="1:65" s="2" customFormat="1" ht="39">
      <c r="A643" s="34"/>
      <c r="B643" s="35"/>
      <c r="C643" s="36"/>
      <c r="D643" s="216" t="s">
        <v>137</v>
      </c>
      <c r="E643" s="36"/>
      <c r="F643" s="220" t="s">
        <v>871</v>
      </c>
      <c r="G643" s="36"/>
      <c r="H643" s="36"/>
      <c r="I643" s="115"/>
      <c r="J643" s="36"/>
      <c r="K643" s="36"/>
      <c r="L643" s="39"/>
      <c r="M643" s="218"/>
      <c r="N643" s="219"/>
      <c r="O643" s="71"/>
      <c r="P643" s="71"/>
      <c r="Q643" s="71"/>
      <c r="R643" s="71"/>
      <c r="S643" s="71"/>
      <c r="T643" s="72"/>
      <c r="U643" s="34"/>
      <c r="V643" s="34"/>
      <c r="W643" s="34"/>
      <c r="X643" s="34"/>
      <c r="Y643" s="34"/>
      <c r="Z643" s="34"/>
      <c r="AA643" s="34"/>
      <c r="AB643" s="34"/>
      <c r="AC643" s="34"/>
      <c r="AD643" s="34"/>
      <c r="AE643" s="34"/>
      <c r="AT643" s="17" t="s">
        <v>137</v>
      </c>
      <c r="AU643" s="17" t="s">
        <v>148</v>
      </c>
    </row>
    <row r="644" spans="1:65" s="13" customFormat="1" ht="11.25">
      <c r="B644" s="221"/>
      <c r="C644" s="222"/>
      <c r="D644" s="216" t="s">
        <v>141</v>
      </c>
      <c r="E644" s="223" t="s">
        <v>1</v>
      </c>
      <c r="F644" s="224" t="s">
        <v>170</v>
      </c>
      <c r="G644" s="222"/>
      <c r="H644" s="225">
        <v>6</v>
      </c>
      <c r="I644" s="226"/>
      <c r="J644" s="222"/>
      <c r="K644" s="222"/>
      <c r="L644" s="227"/>
      <c r="M644" s="228"/>
      <c r="N644" s="229"/>
      <c r="O644" s="229"/>
      <c r="P644" s="229"/>
      <c r="Q644" s="229"/>
      <c r="R644" s="229"/>
      <c r="S644" s="229"/>
      <c r="T644" s="230"/>
      <c r="AT644" s="231" t="s">
        <v>141</v>
      </c>
      <c r="AU644" s="231" t="s">
        <v>148</v>
      </c>
      <c r="AV644" s="13" t="s">
        <v>88</v>
      </c>
      <c r="AW644" s="13" t="s">
        <v>34</v>
      </c>
      <c r="AX644" s="13" t="s">
        <v>86</v>
      </c>
      <c r="AY644" s="231" t="s">
        <v>126</v>
      </c>
    </row>
    <row r="645" spans="1:65" s="12" customFormat="1" ht="22.9" customHeight="1">
      <c r="B645" s="187"/>
      <c r="C645" s="188"/>
      <c r="D645" s="189" t="s">
        <v>77</v>
      </c>
      <c r="E645" s="201" t="s">
        <v>872</v>
      </c>
      <c r="F645" s="201" t="s">
        <v>873</v>
      </c>
      <c r="G645" s="188"/>
      <c r="H645" s="188"/>
      <c r="I645" s="191"/>
      <c r="J645" s="202">
        <f>BK645</f>
        <v>0</v>
      </c>
      <c r="K645" s="188"/>
      <c r="L645" s="193"/>
      <c r="M645" s="194"/>
      <c r="N645" s="195"/>
      <c r="O645" s="195"/>
      <c r="P645" s="196">
        <f>SUM(P646:P684)</f>
        <v>0</v>
      </c>
      <c r="Q645" s="195"/>
      <c r="R645" s="196">
        <f>SUM(R646:R684)</f>
        <v>0</v>
      </c>
      <c r="S645" s="195"/>
      <c r="T645" s="197">
        <f>SUM(T646:T684)</f>
        <v>0</v>
      </c>
      <c r="AR645" s="198" t="s">
        <v>86</v>
      </c>
      <c r="AT645" s="199" t="s">
        <v>77</v>
      </c>
      <c r="AU645" s="199" t="s">
        <v>86</v>
      </c>
      <c r="AY645" s="198" t="s">
        <v>126</v>
      </c>
      <c r="BK645" s="200">
        <f>SUM(BK646:BK684)</f>
        <v>0</v>
      </c>
    </row>
    <row r="646" spans="1:65" s="2" customFormat="1" ht="16.5" customHeight="1">
      <c r="A646" s="34"/>
      <c r="B646" s="35"/>
      <c r="C646" s="203" t="s">
        <v>874</v>
      </c>
      <c r="D646" s="203" t="s">
        <v>128</v>
      </c>
      <c r="E646" s="204" t="s">
        <v>875</v>
      </c>
      <c r="F646" s="205" t="s">
        <v>876</v>
      </c>
      <c r="G646" s="206" t="s">
        <v>241</v>
      </c>
      <c r="H646" s="207">
        <v>1606.097</v>
      </c>
      <c r="I646" s="208"/>
      <c r="J646" s="209">
        <f>ROUND(I646*H646,2)</f>
        <v>0</v>
      </c>
      <c r="K646" s="205" t="s">
        <v>132</v>
      </c>
      <c r="L646" s="39"/>
      <c r="M646" s="210" t="s">
        <v>1</v>
      </c>
      <c r="N646" s="211" t="s">
        <v>43</v>
      </c>
      <c r="O646" s="71"/>
      <c r="P646" s="212">
        <f>O646*H646</f>
        <v>0</v>
      </c>
      <c r="Q646" s="212">
        <v>0</v>
      </c>
      <c r="R646" s="212">
        <f>Q646*H646</f>
        <v>0</v>
      </c>
      <c r="S646" s="212">
        <v>0</v>
      </c>
      <c r="T646" s="213">
        <f>S646*H646</f>
        <v>0</v>
      </c>
      <c r="U646" s="34"/>
      <c r="V646" s="34"/>
      <c r="W646" s="34"/>
      <c r="X646" s="34"/>
      <c r="Y646" s="34"/>
      <c r="Z646" s="34"/>
      <c r="AA646" s="34"/>
      <c r="AB646" s="34"/>
      <c r="AC646" s="34"/>
      <c r="AD646" s="34"/>
      <c r="AE646" s="34"/>
      <c r="AR646" s="214" t="s">
        <v>133</v>
      </c>
      <c r="AT646" s="214" t="s">
        <v>128</v>
      </c>
      <c r="AU646" s="214" t="s">
        <v>88</v>
      </c>
      <c r="AY646" s="17" t="s">
        <v>126</v>
      </c>
      <c r="BE646" s="215">
        <f>IF(N646="základní",J646,0)</f>
        <v>0</v>
      </c>
      <c r="BF646" s="215">
        <f>IF(N646="snížená",J646,0)</f>
        <v>0</v>
      </c>
      <c r="BG646" s="215">
        <f>IF(N646="zákl. přenesená",J646,0)</f>
        <v>0</v>
      </c>
      <c r="BH646" s="215">
        <f>IF(N646="sníž. přenesená",J646,0)</f>
        <v>0</v>
      </c>
      <c r="BI646" s="215">
        <f>IF(N646="nulová",J646,0)</f>
        <v>0</v>
      </c>
      <c r="BJ646" s="17" t="s">
        <v>86</v>
      </c>
      <c r="BK646" s="215">
        <f>ROUND(I646*H646,2)</f>
        <v>0</v>
      </c>
      <c r="BL646" s="17" t="s">
        <v>133</v>
      </c>
      <c r="BM646" s="214" t="s">
        <v>877</v>
      </c>
    </row>
    <row r="647" spans="1:65" s="2" customFormat="1" ht="19.5">
      <c r="A647" s="34"/>
      <c r="B647" s="35"/>
      <c r="C647" s="36"/>
      <c r="D647" s="216" t="s">
        <v>135</v>
      </c>
      <c r="E647" s="36"/>
      <c r="F647" s="217" t="s">
        <v>878</v>
      </c>
      <c r="G647" s="36"/>
      <c r="H647" s="36"/>
      <c r="I647" s="115"/>
      <c r="J647" s="36"/>
      <c r="K647" s="36"/>
      <c r="L647" s="39"/>
      <c r="M647" s="218"/>
      <c r="N647" s="219"/>
      <c r="O647" s="71"/>
      <c r="P647" s="71"/>
      <c r="Q647" s="71"/>
      <c r="R647" s="71"/>
      <c r="S647" s="71"/>
      <c r="T647" s="72"/>
      <c r="U647" s="34"/>
      <c r="V647" s="34"/>
      <c r="W647" s="34"/>
      <c r="X647" s="34"/>
      <c r="Y647" s="34"/>
      <c r="Z647" s="34"/>
      <c r="AA647" s="34"/>
      <c r="AB647" s="34"/>
      <c r="AC647" s="34"/>
      <c r="AD647" s="34"/>
      <c r="AE647" s="34"/>
      <c r="AT647" s="17" t="s">
        <v>135</v>
      </c>
      <c r="AU647" s="17" t="s">
        <v>88</v>
      </c>
    </row>
    <row r="648" spans="1:65" s="2" customFormat="1" ht="97.5">
      <c r="A648" s="34"/>
      <c r="B648" s="35"/>
      <c r="C648" s="36"/>
      <c r="D648" s="216" t="s">
        <v>137</v>
      </c>
      <c r="E648" s="36"/>
      <c r="F648" s="220" t="s">
        <v>879</v>
      </c>
      <c r="G648" s="36"/>
      <c r="H648" s="36"/>
      <c r="I648" s="115"/>
      <c r="J648" s="36"/>
      <c r="K648" s="36"/>
      <c r="L648" s="39"/>
      <c r="M648" s="218"/>
      <c r="N648" s="219"/>
      <c r="O648" s="71"/>
      <c r="P648" s="71"/>
      <c r="Q648" s="71"/>
      <c r="R648" s="71"/>
      <c r="S648" s="71"/>
      <c r="T648" s="72"/>
      <c r="U648" s="34"/>
      <c r="V648" s="34"/>
      <c r="W648" s="34"/>
      <c r="X648" s="34"/>
      <c r="Y648" s="34"/>
      <c r="Z648" s="34"/>
      <c r="AA648" s="34"/>
      <c r="AB648" s="34"/>
      <c r="AC648" s="34"/>
      <c r="AD648" s="34"/>
      <c r="AE648" s="34"/>
      <c r="AT648" s="17" t="s">
        <v>137</v>
      </c>
      <c r="AU648" s="17" t="s">
        <v>88</v>
      </c>
    </row>
    <row r="649" spans="1:65" s="13" customFormat="1" ht="11.25">
      <c r="B649" s="221"/>
      <c r="C649" s="222"/>
      <c r="D649" s="216" t="s">
        <v>141</v>
      </c>
      <c r="E649" s="223" t="s">
        <v>1</v>
      </c>
      <c r="F649" s="224" t="s">
        <v>880</v>
      </c>
      <c r="G649" s="222"/>
      <c r="H649" s="225">
        <v>1606.097</v>
      </c>
      <c r="I649" s="226"/>
      <c r="J649" s="222"/>
      <c r="K649" s="222"/>
      <c r="L649" s="227"/>
      <c r="M649" s="228"/>
      <c r="N649" s="229"/>
      <c r="O649" s="229"/>
      <c r="P649" s="229"/>
      <c r="Q649" s="229"/>
      <c r="R649" s="229"/>
      <c r="S649" s="229"/>
      <c r="T649" s="230"/>
      <c r="AT649" s="231" t="s">
        <v>141</v>
      </c>
      <c r="AU649" s="231" t="s">
        <v>88</v>
      </c>
      <c r="AV649" s="13" t="s">
        <v>88</v>
      </c>
      <c r="AW649" s="13" t="s">
        <v>34</v>
      </c>
      <c r="AX649" s="13" t="s">
        <v>86</v>
      </c>
      <c r="AY649" s="231" t="s">
        <v>126</v>
      </c>
    </row>
    <row r="650" spans="1:65" s="2" customFormat="1" ht="21.75" customHeight="1">
      <c r="A650" s="34"/>
      <c r="B650" s="35"/>
      <c r="C650" s="203" t="s">
        <v>881</v>
      </c>
      <c r="D650" s="203" t="s">
        <v>128</v>
      </c>
      <c r="E650" s="204" t="s">
        <v>882</v>
      </c>
      <c r="F650" s="205" t="s">
        <v>883</v>
      </c>
      <c r="G650" s="206" t="s">
        <v>241</v>
      </c>
      <c r="H650" s="207">
        <v>6424.3879999999999</v>
      </c>
      <c r="I650" s="208"/>
      <c r="J650" s="209">
        <f>ROUND(I650*H650,2)</f>
        <v>0</v>
      </c>
      <c r="K650" s="205" t="s">
        <v>132</v>
      </c>
      <c r="L650" s="39"/>
      <c r="M650" s="210" t="s">
        <v>1</v>
      </c>
      <c r="N650" s="211" t="s">
        <v>43</v>
      </c>
      <c r="O650" s="71"/>
      <c r="P650" s="212">
        <f>O650*H650</f>
        <v>0</v>
      </c>
      <c r="Q650" s="212">
        <v>0</v>
      </c>
      <c r="R650" s="212">
        <f>Q650*H650</f>
        <v>0</v>
      </c>
      <c r="S650" s="212">
        <v>0</v>
      </c>
      <c r="T650" s="213">
        <f>S650*H650</f>
        <v>0</v>
      </c>
      <c r="U650" s="34"/>
      <c r="V650" s="34"/>
      <c r="W650" s="34"/>
      <c r="X650" s="34"/>
      <c r="Y650" s="34"/>
      <c r="Z650" s="34"/>
      <c r="AA650" s="34"/>
      <c r="AB650" s="34"/>
      <c r="AC650" s="34"/>
      <c r="AD650" s="34"/>
      <c r="AE650" s="34"/>
      <c r="AR650" s="214" t="s">
        <v>133</v>
      </c>
      <c r="AT650" s="214" t="s">
        <v>128</v>
      </c>
      <c r="AU650" s="214" t="s">
        <v>88</v>
      </c>
      <c r="AY650" s="17" t="s">
        <v>126</v>
      </c>
      <c r="BE650" s="215">
        <f>IF(N650="základní",J650,0)</f>
        <v>0</v>
      </c>
      <c r="BF650" s="215">
        <f>IF(N650="snížená",J650,0)</f>
        <v>0</v>
      </c>
      <c r="BG650" s="215">
        <f>IF(N650="zákl. přenesená",J650,0)</f>
        <v>0</v>
      </c>
      <c r="BH650" s="215">
        <f>IF(N650="sníž. přenesená",J650,0)</f>
        <v>0</v>
      </c>
      <c r="BI650" s="215">
        <f>IF(N650="nulová",J650,0)</f>
        <v>0</v>
      </c>
      <c r="BJ650" s="17" t="s">
        <v>86</v>
      </c>
      <c r="BK650" s="215">
        <f>ROUND(I650*H650,2)</f>
        <v>0</v>
      </c>
      <c r="BL650" s="17" t="s">
        <v>133</v>
      </c>
      <c r="BM650" s="214" t="s">
        <v>884</v>
      </c>
    </row>
    <row r="651" spans="1:65" s="2" customFormat="1" ht="29.25">
      <c r="A651" s="34"/>
      <c r="B651" s="35"/>
      <c r="C651" s="36"/>
      <c r="D651" s="216" t="s">
        <v>135</v>
      </c>
      <c r="E651" s="36"/>
      <c r="F651" s="217" t="s">
        <v>885</v>
      </c>
      <c r="G651" s="36"/>
      <c r="H651" s="36"/>
      <c r="I651" s="115"/>
      <c r="J651" s="36"/>
      <c r="K651" s="36"/>
      <c r="L651" s="39"/>
      <c r="M651" s="218"/>
      <c r="N651" s="219"/>
      <c r="O651" s="71"/>
      <c r="P651" s="71"/>
      <c r="Q651" s="71"/>
      <c r="R651" s="71"/>
      <c r="S651" s="71"/>
      <c r="T651" s="72"/>
      <c r="U651" s="34"/>
      <c r="V651" s="34"/>
      <c r="W651" s="34"/>
      <c r="X651" s="34"/>
      <c r="Y651" s="34"/>
      <c r="Z651" s="34"/>
      <c r="AA651" s="34"/>
      <c r="AB651" s="34"/>
      <c r="AC651" s="34"/>
      <c r="AD651" s="34"/>
      <c r="AE651" s="34"/>
      <c r="AT651" s="17" t="s">
        <v>135</v>
      </c>
      <c r="AU651" s="17" t="s">
        <v>88</v>
      </c>
    </row>
    <row r="652" spans="1:65" s="2" customFormat="1" ht="97.5">
      <c r="A652" s="34"/>
      <c r="B652" s="35"/>
      <c r="C652" s="36"/>
      <c r="D652" s="216" t="s">
        <v>137</v>
      </c>
      <c r="E652" s="36"/>
      <c r="F652" s="220" t="s">
        <v>879</v>
      </c>
      <c r="G652" s="36"/>
      <c r="H652" s="36"/>
      <c r="I652" s="115"/>
      <c r="J652" s="36"/>
      <c r="K652" s="36"/>
      <c r="L652" s="39"/>
      <c r="M652" s="218"/>
      <c r="N652" s="219"/>
      <c r="O652" s="71"/>
      <c r="P652" s="71"/>
      <c r="Q652" s="71"/>
      <c r="R652" s="71"/>
      <c r="S652" s="71"/>
      <c r="T652" s="72"/>
      <c r="U652" s="34"/>
      <c r="V652" s="34"/>
      <c r="W652" s="34"/>
      <c r="X652" s="34"/>
      <c r="Y652" s="34"/>
      <c r="Z652" s="34"/>
      <c r="AA652" s="34"/>
      <c r="AB652" s="34"/>
      <c r="AC652" s="34"/>
      <c r="AD652" s="34"/>
      <c r="AE652" s="34"/>
      <c r="AT652" s="17" t="s">
        <v>137</v>
      </c>
      <c r="AU652" s="17" t="s">
        <v>88</v>
      </c>
    </row>
    <row r="653" spans="1:65" s="2" customFormat="1" ht="19.5">
      <c r="A653" s="34"/>
      <c r="B653" s="35"/>
      <c r="C653" s="36"/>
      <c r="D653" s="216" t="s">
        <v>139</v>
      </c>
      <c r="E653" s="36"/>
      <c r="F653" s="220" t="s">
        <v>227</v>
      </c>
      <c r="G653" s="36"/>
      <c r="H653" s="36"/>
      <c r="I653" s="115"/>
      <c r="J653" s="36"/>
      <c r="K653" s="36"/>
      <c r="L653" s="39"/>
      <c r="M653" s="218"/>
      <c r="N653" s="219"/>
      <c r="O653" s="71"/>
      <c r="P653" s="71"/>
      <c r="Q653" s="71"/>
      <c r="R653" s="71"/>
      <c r="S653" s="71"/>
      <c r="T653" s="72"/>
      <c r="U653" s="34"/>
      <c r="V653" s="34"/>
      <c r="W653" s="34"/>
      <c r="X653" s="34"/>
      <c r="Y653" s="34"/>
      <c r="Z653" s="34"/>
      <c r="AA653" s="34"/>
      <c r="AB653" s="34"/>
      <c r="AC653" s="34"/>
      <c r="AD653" s="34"/>
      <c r="AE653" s="34"/>
      <c r="AT653" s="17" t="s">
        <v>139</v>
      </c>
      <c r="AU653" s="17" t="s">
        <v>88</v>
      </c>
    </row>
    <row r="654" spans="1:65" s="13" customFormat="1" ht="11.25">
      <c r="B654" s="221"/>
      <c r="C654" s="222"/>
      <c r="D654" s="216" t="s">
        <v>141</v>
      </c>
      <c r="E654" s="223" t="s">
        <v>1</v>
      </c>
      <c r="F654" s="224" t="s">
        <v>886</v>
      </c>
      <c r="G654" s="222"/>
      <c r="H654" s="225">
        <v>6424.3879999999999</v>
      </c>
      <c r="I654" s="226"/>
      <c r="J654" s="222"/>
      <c r="K654" s="222"/>
      <c r="L654" s="227"/>
      <c r="M654" s="228"/>
      <c r="N654" s="229"/>
      <c r="O654" s="229"/>
      <c r="P654" s="229"/>
      <c r="Q654" s="229"/>
      <c r="R654" s="229"/>
      <c r="S654" s="229"/>
      <c r="T654" s="230"/>
      <c r="AT654" s="231" t="s">
        <v>141</v>
      </c>
      <c r="AU654" s="231" t="s">
        <v>88</v>
      </c>
      <c r="AV654" s="13" t="s">
        <v>88</v>
      </c>
      <c r="AW654" s="13" t="s">
        <v>34</v>
      </c>
      <c r="AX654" s="13" t="s">
        <v>86</v>
      </c>
      <c r="AY654" s="231" t="s">
        <v>126</v>
      </c>
    </row>
    <row r="655" spans="1:65" s="2" customFormat="1" ht="16.5" customHeight="1">
      <c r="A655" s="34"/>
      <c r="B655" s="35"/>
      <c r="C655" s="203" t="s">
        <v>887</v>
      </c>
      <c r="D655" s="203" t="s">
        <v>128</v>
      </c>
      <c r="E655" s="204" t="s">
        <v>888</v>
      </c>
      <c r="F655" s="205" t="s">
        <v>889</v>
      </c>
      <c r="G655" s="206" t="s">
        <v>241</v>
      </c>
      <c r="H655" s="207">
        <v>412.56200000000001</v>
      </c>
      <c r="I655" s="208"/>
      <c r="J655" s="209">
        <f>ROUND(I655*H655,2)</f>
        <v>0</v>
      </c>
      <c r="K655" s="205" t="s">
        <v>132</v>
      </c>
      <c r="L655" s="39"/>
      <c r="M655" s="210" t="s">
        <v>1</v>
      </c>
      <c r="N655" s="211" t="s">
        <v>43</v>
      </c>
      <c r="O655" s="71"/>
      <c r="P655" s="212">
        <f>O655*H655</f>
        <v>0</v>
      </c>
      <c r="Q655" s="212">
        <v>0</v>
      </c>
      <c r="R655" s="212">
        <f>Q655*H655</f>
        <v>0</v>
      </c>
      <c r="S655" s="212">
        <v>0</v>
      </c>
      <c r="T655" s="213">
        <f>S655*H655</f>
        <v>0</v>
      </c>
      <c r="U655" s="34"/>
      <c r="V655" s="34"/>
      <c r="W655" s="34"/>
      <c r="X655" s="34"/>
      <c r="Y655" s="34"/>
      <c r="Z655" s="34"/>
      <c r="AA655" s="34"/>
      <c r="AB655" s="34"/>
      <c r="AC655" s="34"/>
      <c r="AD655" s="34"/>
      <c r="AE655" s="34"/>
      <c r="AR655" s="214" t="s">
        <v>133</v>
      </c>
      <c r="AT655" s="214" t="s">
        <v>128</v>
      </c>
      <c r="AU655" s="214" t="s">
        <v>88</v>
      </c>
      <c r="AY655" s="17" t="s">
        <v>126</v>
      </c>
      <c r="BE655" s="215">
        <f>IF(N655="základní",J655,0)</f>
        <v>0</v>
      </c>
      <c r="BF655" s="215">
        <f>IF(N655="snížená",J655,0)</f>
        <v>0</v>
      </c>
      <c r="BG655" s="215">
        <f>IF(N655="zákl. přenesená",J655,0)</f>
        <v>0</v>
      </c>
      <c r="BH655" s="215">
        <f>IF(N655="sníž. přenesená",J655,0)</f>
        <v>0</v>
      </c>
      <c r="BI655" s="215">
        <f>IF(N655="nulová",J655,0)</f>
        <v>0</v>
      </c>
      <c r="BJ655" s="17" t="s">
        <v>86</v>
      </c>
      <c r="BK655" s="215">
        <f>ROUND(I655*H655,2)</f>
        <v>0</v>
      </c>
      <c r="BL655" s="17" t="s">
        <v>133</v>
      </c>
      <c r="BM655" s="214" t="s">
        <v>890</v>
      </c>
    </row>
    <row r="656" spans="1:65" s="2" customFormat="1" ht="19.5">
      <c r="A656" s="34"/>
      <c r="B656" s="35"/>
      <c r="C656" s="36"/>
      <c r="D656" s="216" t="s">
        <v>135</v>
      </c>
      <c r="E656" s="36"/>
      <c r="F656" s="217" t="s">
        <v>891</v>
      </c>
      <c r="G656" s="36"/>
      <c r="H656" s="36"/>
      <c r="I656" s="115"/>
      <c r="J656" s="36"/>
      <c r="K656" s="36"/>
      <c r="L656" s="39"/>
      <c r="M656" s="218"/>
      <c r="N656" s="219"/>
      <c r="O656" s="71"/>
      <c r="P656" s="71"/>
      <c r="Q656" s="71"/>
      <c r="R656" s="71"/>
      <c r="S656" s="71"/>
      <c r="T656" s="72"/>
      <c r="U656" s="34"/>
      <c r="V656" s="34"/>
      <c r="W656" s="34"/>
      <c r="X656" s="34"/>
      <c r="Y656" s="34"/>
      <c r="Z656" s="34"/>
      <c r="AA656" s="34"/>
      <c r="AB656" s="34"/>
      <c r="AC656" s="34"/>
      <c r="AD656" s="34"/>
      <c r="AE656" s="34"/>
      <c r="AT656" s="17" t="s">
        <v>135</v>
      </c>
      <c r="AU656" s="17" t="s">
        <v>88</v>
      </c>
    </row>
    <row r="657" spans="1:65" s="2" customFormat="1" ht="97.5">
      <c r="A657" s="34"/>
      <c r="B657" s="35"/>
      <c r="C657" s="36"/>
      <c r="D657" s="216" t="s">
        <v>137</v>
      </c>
      <c r="E657" s="36"/>
      <c r="F657" s="220" t="s">
        <v>879</v>
      </c>
      <c r="G657" s="36"/>
      <c r="H657" s="36"/>
      <c r="I657" s="115"/>
      <c r="J657" s="36"/>
      <c r="K657" s="36"/>
      <c r="L657" s="39"/>
      <c r="M657" s="218"/>
      <c r="N657" s="219"/>
      <c r="O657" s="71"/>
      <c r="P657" s="71"/>
      <c r="Q657" s="71"/>
      <c r="R657" s="71"/>
      <c r="S657" s="71"/>
      <c r="T657" s="72"/>
      <c r="U657" s="34"/>
      <c r="V657" s="34"/>
      <c r="W657" s="34"/>
      <c r="X657" s="34"/>
      <c r="Y657" s="34"/>
      <c r="Z657" s="34"/>
      <c r="AA657" s="34"/>
      <c r="AB657" s="34"/>
      <c r="AC657" s="34"/>
      <c r="AD657" s="34"/>
      <c r="AE657" s="34"/>
      <c r="AT657" s="17" t="s">
        <v>137</v>
      </c>
      <c r="AU657" s="17" t="s">
        <v>88</v>
      </c>
    </row>
    <row r="658" spans="1:65" s="13" customFormat="1" ht="33.75">
      <c r="B658" s="221"/>
      <c r="C658" s="222"/>
      <c r="D658" s="216" t="s">
        <v>141</v>
      </c>
      <c r="E658" s="223" t="s">
        <v>1</v>
      </c>
      <c r="F658" s="224" t="s">
        <v>892</v>
      </c>
      <c r="G658" s="222"/>
      <c r="H658" s="225">
        <v>147.577</v>
      </c>
      <c r="I658" s="226"/>
      <c r="J658" s="222"/>
      <c r="K658" s="222"/>
      <c r="L658" s="227"/>
      <c r="M658" s="228"/>
      <c r="N658" s="229"/>
      <c r="O658" s="229"/>
      <c r="P658" s="229"/>
      <c r="Q658" s="229"/>
      <c r="R658" s="229"/>
      <c r="S658" s="229"/>
      <c r="T658" s="230"/>
      <c r="AT658" s="231" t="s">
        <v>141</v>
      </c>
      <c r="AU658" s="231" t="s">
        <v>88</v>
      </c>
      <c r="AV658" s="13" t="s">
        <v>88</v>
      </c>
      <c r="AW658" s="13" t="s">
        <v>34</v>
      </c>
      <c r="AX658" s="13" t="s">
        <v>78</v>
      </c>
      <c r="AY658" s="231" t="s">
        <v>126</v>
      </c>
    </row>
    <row r="659" spans="1:65" s="13" customFormat="1" ht="22.5">
      <c r="B659" s="221"/>
      <c r="C659" s="222"/>
      <c r="D659" s="216" t="s">
        <v>141</v>
      </c>
      <c r="E659" s="223" t="s">
        <v>1</v>
      </c>
      <c r="F659" s="224" t="s">
        <v>893</v>
      </c>
      <c r="G659" s="222"/>
      <c r="H659" s="225">
        <v>52.844999999999999</v>
      </c>
      <c r="I659" s="226"/>
      <c r="J659" s="222"/>
      <c r="K659" s="222"/>
      <c r="L659" s="227"/>
      <c r="M659" s="228"/>
      <c r="N659" s="229"/>
      <c r="O659" s="229"/>
      <c r="P659" s="229"/>
      <c r="Q659" s="229"/>
      <c r="R659" s="229"/>
      <c r="S659" s="229"/>
      <c r="T659" s="230"/>
      <c r="AT659" s="231" t="s">
        <v>141</v>
      </c>
      <c r="AU659" s="231" t="s">
        <v>88</v>
      </c>
      <c r="AV659" s="13" t="s">
        <v>88</v>
      </c>
      <c r="AW659" s="13" t="s">
        <v>34</v>
      </c>
      <c r="AX659" s="13" t="s">
        <v>78</v>
      </c>
      <c r="AY659" s="231" t="s">
        <v>126</v>
      </c>
    </row>
    <row r="660" spans="1:65" s="13" customFormat="1" ht="11.25">
      <c r="B660" s="221"/>
      <c r="C660" s="222"/>
      <c r="D660" s="216" t="s">
        <v>141</v>
      </c>
      <c r="E660" s="223" t="s">
        <v>1</v>
      </c>
      <c r="F660" s="224" t="s">
        <v>894</v>
      </c>
      <c r="G660" s="222"/>
      <c r="H660" s="225">
        <v>210.7</v>
      </c>
      <c r="I660" s="226"/>
      <c r="J660" s="222"/>
      <c r="K660" s="222"/>
      <c r="L660" s="227"/>
      <c r="M660" s="228"/>
      <c r="N660" s="229"/>
      <c r="O660" s="229"/>
      <c r="P660" s="229"/>
      <c r="Q660" s="229"/>
      <c r="R660" s="229"/>
      <c r="S660" s="229"/>
      <c r="T660" s="230"/>
      <c r="AT660" s="231" t="s">
        <v>141</v>
      </c>
      <c r="AU660" s="231" t="s">
        <v>88</v>
      </c>
      <c r="AV660" s="13" t="s">
        <v>88</v>
      </c>
      <c r="AW660" s="13" t="s">
        <v>34</v>
      </c>
      <c r="AX660" s="13" t="s">
        <v>78</v>
      </c>
      <c r="AY660" s="231" t="s">
        <v>126</v>
      </c>
    </row>
    <row r="661" spans="1:65" s="13" customFormat="1" ht="11.25">
      <c r="B661" s="221"/>
      <c r="C661" s="222"/>
      <c r="D661" s="216" t="s">
        <v>141</v>
      </c>
      <c r="E661" s="223" t="s">
        <v>1</v>
      </c>
      <c r="F661" s="224" t="s">
        <v>895</v>
      </c>
      <c r="G661" s="222"/>
      <c r="H661" s="225">
        <v>1.44</v>
      </c>
      <c r="I661" s="226"/>
      <c r="J661" s="222"/>
      <c r="K661" s="222"/>
      <c r="L661" s="227"/>
      <c r="M661" s="228"/>
      <c r="N661" s="229"/>
      <c r="O661" s="229"/>
      <c r="P661" s="229"/>
      <c r="Q661" s="229"/>
      <c r="R661" s="229"/>
      <c r="S661" s="229"/>
      <c r="T661" s="230"/>
      <c r="AT661" s="231" t="s">
        <v>141</v>
      </c>
      <c r="AU661" s="231" t="s">
        <v>88</v>
      </c>
      <c r="AV661" s="13" t="s">
        <v>88</v>
      </c>
      <c r="AW661" s="13" t="s">
        <v>34</v>
      </c>
      <c r="AX661" s="13" t="s">
        <v>78</v>
      </c>
      <c r="AY661" s="231" t="s">
        <v>126</v>
      </c>
    </row>
    <row r="662" spans="1:65" s="15" customFormat="1" ht="11.25">
      <c r="B662" s="242"/>
      <c r="C662" s="243"/>
      <c r="D662" s="216" t="s">
        <v>141</v>
      </c>
      <c r="E662" s="244" t="s">
        <v>1</v>
      </c>
      <c r="F662" s="245" t="s">
        <v>169</v>
      </c>
      <c r="G662" s="243"/>
      <c r="H662" s="246">
        <v>412.56199999999995</v>
      </c>
      <c r="I662" s="247"/>
      <c r="J662" s="243"/>
      <c r="K662" s="243"/>
      <c r="L662" s="248"/>
      <c r="M662" s="249"/>
      <c r="N662" s="250"/>
      <c r="O662" s="250"/>
      <c r="P662" s="250"/>
      <c r="Q662" s="250"/>
      <c r="R662" s="250"/>
      <c r="S662" s="250"/>
      <c r="T662" s="251"/>
      <c r="AT662" s="252" t="s">
        <v>141</v>
      </c>
      <c r="AU662" s="252" t="s">
        <v>88</v>
      </c>
      <c r="AV662" s="15" t="s">
        <v>133</v>
      </c>
      <c r="AW662" s="15" t="s">
        <v>34</v>
      </c>
      <c r="AX662" s="15" t="s">
        <v>86</v>
      </c>
      <c r="AY662" s="252" t="s">
        <v>126</v>
      </c>
    </row>
    <row r="663" spans="1:65" s="2" customFormat="1" ht="21.75" customHeight="1">
      <c r="A663" s="34"/>
      <c r="B663" s="35"/>
      <c r="C663" s="203" t="s">
        <v>896</v>
      </c>
      <c r="D663" s="203" t="s">
        <v>128</v>
      </c>
      <c r="E663" s="204" t="s">
        <v>897</v>
      </c>
      <c r="F663" s="205" t="s">
        <v>898</v>
      </c>
      <c r="G663" s="206" t="s">
        <v>241</v>
      </c>
      <c r="H663" s="207">
        <v>1650.248</v>
      </c>
      <c r="I663" s="208"/>
      <c r="J663" s="209">
        <f>ROUND(I663*H663,2)</f>
        <v>0</v>
      </c>
      <c r="K663" s="205" t="s">
        <v>132</v>
      </c>
      <c r="L663" s="39"/>
      <c r="M663" s="210" t="s">
        <v>1</v>
      </c>
      <c r="N663" s="211" t="s">
        <v>43</v>
      </c>
      <c r="O663" s="71"/>
      <c r="P663" s="212">
        <f>O663*H663</f>
        <v>0</v>
      </c>
      <c r="Q663" s="212">
        <v>0</v>
      </c>
      <c r="R663" s="212">
        <f>Q663*H663</f>
        <v>0</v>
      </c>
      <c r="S663" s="212">
        <v>0</v>
      </c>
      <c r="T663" s="213">
        <f>S663*H663</f>
        <v>0</v>
      </c>
      <c r="U663" s="34"/>
      <c r="V663" s="34"/>
      <c r="W663" s="34"/>
      <c r="X663" s="34"/>
      <c r="Y663" s="34"/>
      <c r="Z663" s="34"/>
      <c r="AA663" s="34"/>
      <c r="AB663" s="34"/>
      <c r="AC663" s="34"/>
      <c r="AD663" s="34"/>
      <c r="AE663" s="34"/>
      <c r="AR663" s="214" t="s">
        <v>133</v>
      </c>
      <c r="AT663" s="214" t="s">
        <v>128</v>
      </c>
      <c r="AU663" s="214" t="s">
        <v>88</v>
      </c>
      <c r="AY663" s="17" t="s">
        <v>126</v>
      </c>
      <c r="BE663" s="215">
        <f>IF(N663="základní",J663,0)</f>
        <v>0</v>
      </c>
      <c r="BF663" s="215">
        <f>IF(N663="snížená",J663,0)</f>
        <v>0</v>
      </c>
      <c r="BG663" s="215">
        <f>IF(N663="zákl. přenesená",J663,0)</f>
        <v>0</v>
      </c>
      <c r="BH663" s="215">
        <f>IF(N663="sníž. přenesená",J663,0)</f>
        <v>0</v>
      </c>
      <c r="BI663" s="215">
        <f>IF(N663="nulová",J663,0)</f>
        <v>0</v>
      </c>
      <c r="BJ663" s="17" t="s">
        <v>86</v>
      </c>
      <c r="BK663" s="215">
        <f>ROUND(I663*H663,2)</f>
        <v>0</v>
      </c>
      <c r="BL663" s="17" t="s">
        <v>133</v>
      </c>
      <c r="BM663" s="214" t="s">
        <v>899</v>
      </c>
    </row>
    <row r="664" spans="1:65" s="2" customFormat="1" ht="29.25">
      <c r="A664" s="34"/>
      <c r="B664" s="35"/>
      <c r="C664" s="36"/>
      <c r="D664" s="216" t="s">
        <v>135</v>
      </c>
      <c r="E664" s="36"/>
      <c r="F664" s="217" t="s">
        <v>885</v>
      </c>
      <c r="G664" s="36"/>
      <c r="H664" s="36"/>
      <c r="I664" s="115"/>
      <c r="J664" s="36"/>
      <c r="K664" s="36"/>
      <c r="L664" s="39"/>
      <c r="M664" s="218"/>
      <c r="N664" s="219"/>
      <c r="O664" s="71"/>
      <c r="P664" s="71"/>
      <c r="Q664" s="71"/>
      <c r="R664" s="71"/>
      <c r="S664" s="71"/>
      <c r="T664" s="72"/>
      <c r="U664" s="34"/>
      <c r="V664" s="34"/>
      <c r="W664" s="34"/>
      <c r="X664" s="34"/>
      <c r="Y664" s="34"/>
      <c r="Z664" s="34"/>
      <c r="AA664" s="34"/>
      <c r="AB664" s="34"/>
      <c r="AC664" s="34"/>
      <c r="AD664" s="34"/>
      <c r="AE664" s="34"/>
      <c r="AT664" s="17" t="s">
        <v>135</v>
      </c>
      <c r="AU664" s="17" t="s">
        <v>88</v>
      </c>
    </row>
    <row r="665" spans="1:65" s="2" customFormat="1" ht="97.5">
      <c r="A665" s="34"/>
      <c r="B665" s="35"/>
      <c r="C665" s="36"/>
      <c r="D665" s="216" t="s">
        <v>137</v>
      </c>
      <c r="E665" s="36"/>
      <c r="F665" s="220" t="s">
        <v>879</v>
      </c>
      <c r="G665" s="36"/>
      <c r="H665" s="36"/>
      <c r="I665" s="115"/>
      <c r="J665" s="36"/>
      <c r="K665" s="36"/>
      <c r="L665" s="39"/>
      <c r="M665" s="218"/>
      <c r="N665" s="219"/>
      <c r="O665" s="71"/>
      <c r="P665" s="71"/>
      <c r="Q665" s="71"/>
      <c r="R665" s="71"/>
      <c r="S665" s="71"/>
      <c r="T665" s="72"/>
      <c r="U665" s="34"/>
      <c r="V665" s="34"/>
      <c r="W665" s="34"/>
      <c r="X665" s="34"/>
      <c r="Y665" s="34"/>
      <c r="Z665" s="34"/>
      <c r="AA665" s="34"/>
      <c r="AB665" s="34"/>
      <c r="AC665" s="34"/>
      <c r="AD665" s="34"/>
      <c r="AE665" s="34"/>
      <c r="AT665" s="17" t="s">
        <v>137</v>
      </c>
      <c r="AU665" s="17" t="s">
        <v>88</v>
      </c>
    </row>
    <row r="666" spans="1:65" s="2" customFormat="1" ht="19.5">
      <c r="A666" s="34"/>
      <c r="B666" s="35"/>
      <c r="C666" s="36"/>
      <c r="D666" s="216" t="s">
        <v>139</v>
      </c>
      <c r="E666" s="36"/>
      <c r="F666" s="220" t="s">
        <v>227</v>
      </c>
      <c r="G666" s="36"/>
      <c r="H666" s="36"/>
      <c r="I666" s="115"/>
      <c r="J666" s="36"/>
      <c r="K666" s="36"/>
      <c r="L666" s="39"/>
      <c r="M666" s="218"/>
      <c r="N666" s="219"/>
      <c r="O666" s="71"/>
      <c r="P666" s="71"/>
      <c r="Q666" s="71"/>
      <c r="R666" s="71"/>
      <c r="S666" s="71"/>
      <c r="T666" s="72"/>
      <c r="U666" s="34"/>
      <c r="V666" s="34"/>
      <c r="W666" s="34"/>
      <c r="X666" s="34"/>
      <c r="Y666" s="34"/>
      <c r="Z666" s="34"/>
      <c r="AA666" s="34"/>
      <c r="AB666" s="34"/>
      <c r="AC666" s="34"/>
      <c r="AD666" s="34"/>
      <c r="AE666" s="34"/>
      <c r="AT666" s="17" t="s">
        <v>139</v>
      </c>
      <c r="AU666" s="17" t="s">
        <v>88</v>
      </c>
    </row>
    <row r="667" spans="1:65" s="13" customFormat="1" ht="33.75">
      <c r="B667" s="221"/>
      <c r="C667" s="222"/>
      <c r="D667" s="216" t="s">
        <v>141</v>
      </c>
      <c r="E667" s="223" t="s">
        <v>1</v>
      </c>
      <c r="F667" s="224" t="s">
        <v>900</v>
      </c>
      <c r="G667" s="222"/>
      <c r="H667" s="225">
        <v>590.30799999999999</v>
      </c>
      <c r="I667" s="226"/>
      <c r="J667" s="222"/>
      <c r="K667" s="222"/>
      <c r="L667" s="227"/>
      <c r="M667" s="228"/>
      <c r="N667" s="229"/>
      <c r="O667" s="229"/>
      <c r="P667" s="229"/>
      <c r="Q667" s="229"/>
      <c r="R667" s="229"/>
      <c r="S667" s="229"/>
      <c r="T667" s="230"/>
      <c r="AT667" s="231" t="s">
        <v>141</v>
      </c>
      <c r="AU667" s="231" t="s">
        <v>88</v>
      </c>
      <c r="AV667" s="13" t="s">
        <v>88</v>
      </c>
      <c r="AW667" s="13" t="s">
        <v>34</v>
      </c>
      <c r="AX667" s="13" t="s">
        <v>78</v>
      </c>
      <c r="AY667" s="231" t="s">
        <v>126</v>
      </c>
    </row>
    <row r="668" spans="1:65" s="13" customFormat="1" ht="22.5">
      <c r="B668" s="221"/>
      <c r="C668" s="222"/>
      <c r="D668" s="216" t="s">
        <v>141</v>
      </c>
      <c r="E668" s="223" t="s">
        <v>1</v>
      </c>
      <c r="F668" s="224" t="s">
        <v>901</v>
      </c>
      <c r="G668" s="222"/>
      <c r="H668" s="225">
        <v>211.38</v>
      </c>
      <c r="I668" s="226"/>
      <c r="J668" s="222"/>
      <c r="K668" s="222"/>
      <c r="L668" s="227"/>
      <c r="M668" s="228"/>
      <c r="N668" s="229"/>
      <c r="O668" s="229"/>
      <c r="P668" s="229"/>
      <c r="Q668" s="229"/>
      <c r="R668" s="229"/>
      <c r="S668" s="229"/>
      <c r="T668" s="230"/>
      <c r="AT668" s="231" t="s">
        <v>141</v>
      </c>
      <c r="AU668" s="231" t="s">
        <v>88</v>
      </c>
      <c r="AV668" s="13" t="s">
        <v>88</v>
      </c>
      <c r="AW668" s="13" t="s">
        <v>34</v>
      </c>
      <c r="AX668" s="13" t="s">
        <v>78</v>
      </c>
      <c r="AY668" s="231" t="s">
        <v>126</v>
      </c>
    </row>
    <row r="669" spans="1:65" s="13" customFormat="1" ht="11.25">
      <c r="B669" s="221"/>
      <c r="C669" s="222"/>
      <c r="D669" s="216" t="s">
        <v>141</v>
      </c>
      <c r="E669" s="223" t="s">
        <v>1</v>
      </c>
      <c r="F669" s="224" t="s">
        <v>902</v>
      </c>
      <c r="G669" s="222"/>
      <c r="H669" s="225">
        <v>842.8</v>
      </c>
      <c r="I669" s="226"/>
      <c r="J669" s="222"/>
      <c r="K669" s="222"/>
      <c r="L669" s="227"/>
      <c r="M669" s="228"/>
      <c r="N669" s="229"/>
      <c r="O669" s="229"/>
      <c r="P669" s="229"/>
      <c r="Q669" s="229"/>
      <c r="R669" s="229"/>
      <c r="S669" s="229"/>
      <c r="T669" s="230"/>
      <c r="AT669" s="231" t="s">
        <v>141</v>
      </c>
      <c r="AU669" s="231" t="s">
        <v>88</v>
      </c>
      <c r="AV669" s="13" t="s">
        <v>88</v>
      </c>
      <c r="AW669" s="13" t="s">
        <v>34</v>
      </c>
      <c r="AX669" s="13" t="s">
        <v>78</v>
      </c>
      <c r="AY669" s="231" t="s">
        <v>126</v>
      </c>
    </row>
    <row r="670" spans="1:65" s="13" customFormat="1" ht="11.25">
      <c r="B670" s="221"/>
      <c r="C670" s="222"/>
      <c r="D670" s="216" t="s">
        <v>141</v>
      </c>
      <c r="E670" s="223" t="s">
        <v>1</v>
      </c>
      <c r="F670" s="224" t="s">
        <v>903</v>
      </c>
      <c r="G670" s="222"/>
      <c r="H670" s="225">
        <v>5.76</v>
      </c>
      <c r="I670" s="226"/>
      <c r="J670" s="222"/>
      <c r="K670" s="222"/>
      <c r="L670" s="227"/>
      <c r="M670" s="228"/>
      <c r="N670" s="229"/>
      <c r="O670" s="229"/>
      <c r="P670" s="229"/>
      <c r="Q670" s="229"/>
      <c r="R670" s="229"/>
      <c r="S670" s="229"/>
      <c r="T670" s="230"/>
      <c r="AT670" s="231" t="s">
        <v>141</v>
      </c>
      <c r="AU670" s="231" t="s">
        <v>88</v>
      </c>
      <c r="AV670" s="13" t="s">
        <v>88</v>
      </c>
      <c r="AW670" s="13" t="s">
        <v>34</v>
      </c>
      <c r="AX670" s="13" t="s">
        <v>78</v>
      </c>
      <c r="AY670" s="231" t="s">
        <v>126</v>
      </c>
    </row>
    <row r="671" spans="1:65" s="15" customFormat="1" ht="11.25">
      <c r="B671" s="242"/>
      <c r="C671" s="243"/>
      <c r="D671" s="216" t="s">
        <v>141</v>
      </c>
      <c r="E671" s="244" t="s">
        <v>1</v>
      </c>
      <c r="F671" s="245" t="s">
        <v>169</v>
      </c>
      <c r="G671" s="243"/>
      <c r="H671" s="246">
        <v>1650.2479999999998</v>
      </c>
      <c r="I671" s="247"/>
      <c r="J671" s="243"/>
      <c r="K671" s="243"/>
      <c r="L671" s="248"/>
      <c r="M671" s="249"/>
      <c r="N671" s="250"/>
      <c r="O671" s="250"/>
      <c r="P671" s="250"/>
      <c r="Q671" s="250"/>
      <c r="R671" s="250"/>
      <c r="S671" s="250"/>
      <c r="T671" s="251"/>
      <c r="AT671" s="252" t="s">
        <v>141</v>
      </c>
      <c r="AU671" s="252" t="s">
        <v>88</v>
      </c>
      <c r="AV671" s="15" t="s">
        <v>133</v>
      </c>
      <c r="AW671" s="15" t="s">
        <v>34</v>
      </c>
      <c r="AX671" s="15" t="s">
        <v>86</v>
      </c>
      <c r="AY671" s="252" t="s">
        <v>126</v>
      </c>
    </row>
    <row r="672" spans="1:65" s="2" customFormat="1" ht="21.75" customHeight="1">
      <c r="A672" s="34"/>
      <c r="B672" s="35"/>
      <c r="C672" s="203" t="s">
        <v>904</v>
      </c>
      <c r="D672" s="203" t="s">
        <v>128</v>
      </c>
      <c r="E672" s="204" t="s">
        <v>905</v>
      </c>
      <c r="F672" s="205" t="s">
        <v>906</v>
      </c>
      <c r="G672" s="206" t="s">
        <v>241</v>
      </c>
      <c r="H672" s="207">
        <v>52.844999999999999</v>
      </c>
      <c r="I672" s="208"/>
      <c r="J672" s="209">
        <f>ROUND(I672*H672,2)</f>
        <v>0</v>
      </c>
      <c r="K672" s="205" t="s">
        <v>132</v>
      </c>
      <c r="L672" s="39"/>
      <c r="M672" s="210" t="s">
        <v>1</v>
      </c>
      <c r="N672" s="211" t="s">
        <v>43</v>
      </c>
      <c r="O672" s="71"/>
      <c r="P672" s="212">
        <f>O672*H672</f>
        <v>0</v>
      </c>
      <c r="Q672" s="212">
        <v>0</v>
      </c>
      <c r="R672" s="212">
        <f>Q672*H672</f>
        <v>0</v>
      </c>
      <c r="S672" s="212">
        <v>0</v>
      </c>
      <c r="T672" s="213">
        <f>S672*H672</f>
        <v>0</v>
      </c>
      <c r="U672" s="34"/>
      <c r="V672" s="34"/>
      <c r="W672" s="34"/>
      <c r="X672" s="34"/>
      <c r="Y672" s="34"/>
      <c r="Z672" s="34"/>
      <c r="AA672" s="34"/>
      <c r="AB672" s="34"/>
      <c r="AC672" s="34"/>
      <c r="AD672" s="34"/>
      <c r="AE672" s="34"/>
      <c r="AR672" s="214" t="s">
        <v>133</v>
      </c>
      <c r="AT672" s="214" t="s">
        <v>128</v>
      </c>
      <c r="AU672" s="214" t="s">
        <v>88</v>
      </c>
      <c r="AY672" s="17" t="s">
        <v>126</v>
      </c>
      <c r="BE672" s="215">
        <f>IF(N672="základní",J672,0)</f>
        <v>0</v>
      </c>
      <c r="BF672" s="215">
        <f>IF(N672="snížená",J672,0)</f>
        <v>0</v>
      </c>
      <c r="BG672" s="215">
        <f>IF(N672="zákl. přenesená",J672,0)</f>
        <v>0</v>
      </c>
      <c r="BH672" s="215">
        <f>IF(N672="sníž. přenesená",J672,0)</f>
        <v>0</v>
      </c>
      <c r="BI672" s="215">
        <f>IF(N672="nulová",J672,0)</f>
        <v>0</v>
      </c>
      <c r="BJ672" s="17" t="s">
        <v>86</v>
      </c>
      <c r="BK672" s="215">
        <f>ROUND(I672*H672,2)</f>
        <v>0</v>
      </c>
      <c r="BL672" s="17" t="s">
        <v>133</v>
      </c>
      <c r="BM672" s="214" t="s">
        <v>907</v>
      </c>
    </row>
    <row r="673" spans="1:65" s="2" customFormat="1" ht="11.25">
      <c r="A673" s="34"/>
      <c r="B673" s="35"/>
      <c r="C673" s="36"/>
      <c r="D673" s="216" t="s">
        <v>135</v>
      </c>
      <c r="E673" s="36"/>
      <c r="F673" s="217" t="s">
        <v>908</v>
      </c>
      <c r="G673" s="36"/>
      <c r="H673" s="36"/>
      <c r="I673" s="115"/>
      <c r="J673" s="36"/>
      <c r="K673" s="36"/>
      <c r="L673" s="39"/>
      <c r="M673" s="218"/>
      <c r="N673" s="219"/>
      <c r="O673" s="71"/>
      <c r="P673" s="71"/>
      <c r="Q673" s="71"/>
      <c r="R673" s="71"/>
      <c r="S673" s="71"/>
      <c r="T673" s="72"/>
      <c r="U673" s="34"/>
      <c r="V673" s="34"/>
      <c r="W673" s="34"/>
      <c r="X673" s="34"/>
      <c r="Y673" s="34"/>
      <c r="Z673" s="34"/>
      <c r="AA673" s="34"/>
      <c r="AB673" s="34"/>
      <c r="AC673" s="34"/>
      <c r="AD673" s="34"/>
      <c r="AE673" s="34"/>
      <c r="AT673" s="17" t="s">
        <v>135</v>
      </c>
      <c r="AU673" s="17" t="s">
        <v>88</v>
      </c>
    </row>
    <row r="674" spans="1:65" s="2" customFormat="1" ht="39">
      <c r="A674" s="34"/>
      <c r="B674" s="35"/>
      <c r="C674" s="36"/>
      <c r="D674" s="216" t="s">
        <v>137</v>
      </c>
      <c r="E674" s="36"/>
      <c r="F674" s="220" t="s">
        <v>909</v>
      </c>
      <c r="G674" s="36"/>
      <c r="H674" s="36"/>
      <c r="I674" s="115"/>
      <c r="J674" s="36"/>
      <c r="K674" s="36"/>
      <c r="L674" s="39"/>
      <c r="M674" s="218"/>
      <c r="N674" s="219"/>
      <c r="O674" s="71"/>
      <c r="P674" s="71"/>
      <c r="Q674" s="71"/>
      <c r="R674" s="71"/>
      <c r="S674" s="71"/>
      <c r="T674" s="72"/>
      <c r="U674" s="34"/>
      <c r="V674" s="34"/>
      <c r="W674" s="34"/>
      <c r="X674" s="34"/>
      <c r="Y674" s="34"/>
      <c r="Z674" s="34"/>
      <c r="AA674" s="34"/>
      <c r="AB674" s="34"/>
      <c r="AC674" s="34"/>
      <c r="AD674" s="34"/>
      <c r="AE674" s="34"/>
      <c r="AT674" s="17" t="s">
        <v>137</v>
      </c>
      <c r="AU674" s="17" t="s">
        <v>88</v>
      </c>
    </row>
    <row r="675" spans="1:65" s="13" customFormat="1" ht="11.25">
      <c r="B675" s="221"/>
      <c r="C675" s="222"/>
      <c r="D675" s="216" t="s">
        <v>141</v>
      </c>
      <c r="E675" s="223" t="s">
        <v>1</v>
      </c>
      <c r="F675" s="224" t="s">
        <v>910</v>
      </c>
      <c r="G675" s="222"/>
      <c r="H675" s="225">
        <v>52.844999999999999</v>
      </c>
      <c r="I675" s="226"/>
      <c r="J675" s="222"/>
      <c r="K675" s="222"/>
      <c r="L675" s="227"/>
      <c r="M675" s="228"/>
      <c r="N675" s="229"/>
      <c r="O675" s="229"/>
      <c r="P675" s="229"/>
      <c r="Q675" s="229"/>
      <c r="R675" s="229"/>
      <c r="S675" s="229"/>
      <c r="T675" s="230"/>
      <c r="AT675" s="231" t="s">
        <v>141</v>
      </c>
      <c r="AU675" s="231" t="s">
        <v>88</v>
      </c>
      <c r="AV675" s="13" t="s">
        <v>88</v>
      </c>
      <c r="AW675" s="13" t="s">
        <v>34</v>
      </c>
      <c r="AX675" s="13" t="s">
        <v>86</v>
      </c>
      <c r="AY675" s="231" t="s">
        <v>126</v>
      </c>
    </row>
    <row r="676" spans="1:65" s="2" customFormat="1" ht="33" customHeight="1">
      <c r="A676" s="34"/>
      <c r="B676" s="35"/>
      <c r="C676" s="203" t="s">
        <v>911</v>
      </c>
      <c r="D676" s="203" t="s">
        <v>128</v>
      </c>
      <c r="E676" s="204" t="s">
        <v>912</v>
      </c>
      <c r="F676" s="205" t="s">
        <v>913</v>
      </c>
      <c r="G676" s="206" t="s">
        <v>241</v>
      </c>
      <c r="H676" s="207">
        <v>147.577</v>
      </c>
      <c r="I676" s="208"/>
      <c r="J676" s="209">
        <f>ROUND(I676*H676,2)</f>
        <v>0</v>
      </c>
      <c r="K676" s="205" t="s">
        <v>132</v>
      </c>
      <c r="L676" s="39"/>
      <c r="M676" s="210" t="s">
        <v>1</v>
      </c>
      <c r="N676" s="211" t="s">
        <v>43</v>
      </c>
      <c r="O676" s="71"/>
      <c r="P676" s="212">
        <f>O676*H676</f>
        <v>0</v>
      </c>
      <c r="Q676" s="212">
        <v>0</v>
      </c>
      <c r="R676" s="212">
        <f>Q676*H676</f>
        <v>0</v>
      </c>
      <c r="S676" s="212">
        <v>0</v>
      </c>
      <c r="T676" s="213">
        <f>S676*H676</f>
        <v>0</v>
      </c>
      <c r="U676" s="34"/>
      <c r="V676" s="34"/>
      <c r="W676" s="34"/>
      <c r="X676" s="34"/>
      <c r="Y676" s="34"/>
      <c r="Z676" s="34"/>
      <c r="AA676" s="34"/>
      <c r="AB676" s="34"/>
      <c r="AC676" s="34"/>
      <c r="AD676" s="34"/>
      <c r="AE676" s="34"/>
      <c r="AR676" s="214" t="s">
        <v>133</v>
      </c>
      <c r="AT676" s="214" t="s">
        <v>128</v>
      </c>
      <c r="AU676" s="214" t="s">
        <v>88</v>
      </c>
      <c r="AY676" s="17" t="s">
        <v>126</v>
      </c>
      <c r="BE676" s="215">
        <f>IF(N676="základní",J676,0)</f>
        <v>0</v>
      </c>
      <c r="BF676" s="215">
        <f>IF(N676="snížená",J676,0)</f>
        <v>0</v>
      </c>
      <c r="BG676" s="215">
        <f>IF(N676="zákl. přenesená",J676,0)</f>
        <v>0</v>
      </c>
      <c r="BH676" s="215">
        <f>IF(N676="sníž. přenesená",J676,0)</f>
        <v>0</v>
      </c>
      <c r="BI676" s="215">
        <f>IF(N676="nulová",J676,0)</f>
        <v>0</v>
      </c>
      <c r="BJ676" s="17" t="s">
        <v>86</v>
      </c>
      <c r="BK676" s="215">
        <f>ROUND(I676*H676,2)</f>
        <v>0</v>
      </c>
      <c r="BL676" s="17" t="s">
        <v>133</v>
      </c>
      <c r="BM676" s="214" t="s">
        <v>914</v>
      </c>
    </row>
    <row r="677" spans="1:65" s="2" customFormat="1" ht="29.25">
      <c r="A677" s="34"/>
      <c r="B677" s="35"/>
      <c r="C677" s="36"/>
      <c r="D677" s="216" t="s">
        <v>135</v>
      </c>
      <c r="E677" s="36"/>
      <c r="F677" s="217" t="s">
        <v>915</v>
      </c>
      <c r="G677" s="36"/>
      <c r="H677" s="36"/>
      <c r="I677" s="115"/>
      <c r="J677" s="36"/>
      <c r="K677" s="36"/>
      <c r="L677" s="39"/>
      <c r="M677" s="218"/>
      <c r="N677" s="219"/>
      <c r="O677" s="71"/>
      <c r="P677" s="71"/>
      <c r="Q677" s="71"/>
      <c r="R677" s="71"/>
      <c r="S677" s="71"/>
      <c r="T677" s="72"/>
      <c r="U677" s="34"/>
      <c r="V677" s="34"/>
      <c r="W677" s="34"/>
      <c r="X677" s="34"/>
      <c r="Y677" s="34"/>
      <c r="Z677" s="34"/>
      <c r="AA677" s="34"/>
      <c r="AB677" s="34"/>
      <c r="AC677" s="34"/>
      <c r="AD677" s="34"/>
      <c r="AE677" s="34"/>
      <c r="AT677" s="17" t="s">
        <v>135</v>
      </c>
      <c r="AU677" s="17" t="s">
        <v>88</v>
      </c>
    </row>
    <row r="678" spans="1:65" s="13" customFormat="1" ht="22.5">
      <c r="B678" s="221"/>
      <c r="C678" s="222"/>
      <c r="D678" s="216" t="s">
        <v>141</v>
      </c>
      <c r="E678" s="223" t="s">
        <v>1</v>
      </c>
      <c r="F678" s="224" t="s">
        <v>916</v>
      </c>
      <c r="G678" s="222"/>
      <c r="H678" s="225">
        <v>147.577</v>
      </c>
      <c r="I678" s="226"/>
      <c r="J678" s="222"/>
      <c r="K678" s="222"/>
      <c r="L678" s="227"/>
      <c r="M678" s="228"/>
      <c r="N678" s="229"/>
      <c r="O678" s="229"/>
      <c r="P678" s="229"/>
      <c r="Q678" s="229"/>
      <c r="R678" s="229"/>
      <c r="S678" s="229"/>
      <c r="T678" s="230"/>
      <c r="AT678" s="231" t="s">
        <v>141</v>
      </c>
      <c r="AU678" s="231" t="s">
        <v>88</v>
      </c>
      <c r="AV678" s="13" t="s">
        <v>88</v>
      </c>
      <c r="AW678" s="13" t="s">
        <v>34</v>
      </c>
      <c r="AX678" s="13" t="s">
        <v>86</v>
      </c>
      <c r="AY678" s="231" t="s">
        <v>126</v>
      </c>
    </row>
    <row r="679" spans="1:65" s="2" customFormat="1" ht="33" customHeight="1">
      <c r="A679" s="34"/>
      <c r="B679" s="35"/>
      <c r="C679" s="203" t="s">
        <v>917</v>
      </c>
      <c r="D679" s="203" t="s">
        <v>128</v>
      </c>
      <c r="E679" s="204" t="s">
        <v>918</v>
      </c>
      <c r="F679" s="205" t="s">
        <v>243</v>
      </c>
      <c r="G679" s="206" t="s">
        <v>241</v>
      </c>
      <c r="H679" s="207">
        <v>1606.097</v>
      </c>
      <c r="I679" s="208"/>
      <c r="J679" s="209">
        <f>ROUND(I679*H679,2)</f>
        <v>0</v>
      </c>
      <c r="K679" s="205" t="s">
        <v>132</v>
      </c>
      <c r="L679" s="39"/>
      <c r="M679" s="210" t="s">
        <v>1</v>
      </c>
      <c r="N679" s="211" t="s">
        <v>43</v>
      </c>
      <c r="O679" s="71"/>
      <c r="P679" s="212">
        <f>O679*H679</f>
        <v>0</v>
      </c>
      <c r="Q679" s="212">
        <v>0</v>
      </c>
      <c r="R679" s="212">
        <f>Q679*H679</f>
        <v>0</v>
      </c>
      <c r="S679" s="212">
        <v>0</v>
      </c>
      <c r="T679" s="213">
        <f>S679*H679</f>
        <v>0</v>
      </c>
      <c r="U679" s="34"/>
      <c r="V679" s="34"/>
      <c r="W679" s="34"/>
      <c r="X679" s="34"/>
      <c r="Y679" s="34"/>
      <c r="Z679" s="34"/>
      <c r="AA679" s="34"/>
      <c r="AB679" s="34"/>
      <c r="AC679" s="34"/>
      <c r="AD679" s="34"/>
      <c r="AE679" s="34"/>
      <c r="AR679" s="214" t="s">
        <v>133</v>
      </c>
      <c r="AT679" s="214" t="s">
        <v>128</v>
      </c>
      <c r="AU679" s="214" t="s">
        <v>88</v>
      </c>
      <c r="AY679" s="17" t="s">
        <v>126</v>
      </c>
      <c r="BE679" s="215">
        <f>IF(N679="základní",J679,0)</f>
        <v>0</v>
      </c>
      <c r="BF679" s="215">
        <f>IF(N679="snížená",J679,0)</f>
        <v>0</v>
      </c>
      <c r="BG679" s="215">
        <f>IF(N679="zákl. přenesená",J679,0)</f>
        <v>0</v>
      </c>
      <c r="BH679" s="215">
        <f>IF(N679="sníž. přenesená",J679,0)</f>
        <v>0</v>
      </c>
      <c r="BI679" s="215">
        <f>IF(N679="nulová",J679,0)</f>
        <v>0</v>
      </c>
      <c r="BJ679" s="17" t="s">
        <v>86</v>
      </c>
      <c r="BK679" s="215">
        <f>ROUND(I679*H679,2)</f>
        <v>0</v>
      </c>
      <c r="BL679" s="17" t="s">
        <v>133</v>
      </c>
      <c r="BM679" s="214" t="s">
        <v>919</v>
      </c>
    </row>
    <row r="680" spans="1:65" s="2" customFormat="1" ht="29.25">
      <c r="A680" s="34"/>
      <c r="B680" s="35"/>
      <c r="C680" s="36"/>
      <c r="D680" s="216" t="s">
        <v>135</v>
      </c>
      <c r="E680" s="36"/>
      <c r="F680" s="217" t="s">
        <v>243</v>
      </c>
      <c r="G680" s="36"/>
      <c r="H680" s="36"/>
      <c r="I680" s="115"/>
      <c r="J680" s="36"/>
      <c r="K680" s="36"/>
      <c r="L680" s="39"/>
      <c r="M680" s="218"/>
      <c r="N680" s="219"/>
      <c r="O680" s="71"/>
      <c r="P680" s="71"/>
      <c r="Q680" s="71"/>
      <c r="R680" s="71"/>
      <c r="S680" s="71"/>
      <c r="T680" s="72"/>
      <c r="U680" s="34"/>
      <c r="V680" s="34"/>
      <c r="W680" s="34"/>
      <c r="X680" s="34"/>
      <c r="Y680" s="34"/>
      <c r="Z680" s="34"/>
      <c r="AA680" s="34"/>
      <c r="AB680" s="34"/>
      <c r="AC680" s="34"/>
      <c r="AD680" s="34"/>
      <c r="AE680" s="34"/>
      <c r="AT680" s="17" t="s">
        <v>135</v>
      </c>
      <c r="AU680" s="17" t="s">
        <v>88</v>
      </c>
    </row>
    <row r="681" spans="1:65" s="13" customFormat="1" ht="11.25">
      <c r="B681" s="221"/>
      <c r="C681" s="222"/>
      <c r="D681" s="216" t="s">
        <v>141</v>
      </c>
      <c r="E681" s="223" t="s">
        <v>1</v>
      </c>
      <c r="F681" s="224" t="s">
        <v>920</v>
      </c>
      <c r="G681" s="222"/>
      <c r="H681" s="225">
        <v>1606.097</v>
      </c>
      <c r="I681" s="226"/>
      <c r="J681" s="222"/>
      <c r="K681" s="222"/>
      <c r="L681" s="227"/>
      <c r="M681" s="228"/>
      <c r="N681" s="229"/>
      <c r="O681" s="229"/>
      <c r="P681" s="229"/>
      <c r="Q681" s="229"/>
      <c r="R681" s="229"/>
      <c r="S681" s="229"/>
      <c r="T681" s="230"/>
      <c r="AT681" s="231" t="s">
        <v>141</v>
      </c>
      <c r="AU681" s="231" t="s">
        <v>88</v>
      </c>
      <c r="AV681" s="13" t="s">
        <v>88</v>
      </c>
      <c r="AW681" s="13" t="s">
        <v>34</v>
      </c>
      <c r="AX681" s="13" t="s">
        <v>86</v>
      </c>
      <c r="AY681" s="231" t="s">
        <v>126</v>
      </c>
    </row>
    <row r="682" spans="1:65" s="2" customFormat="1" ht="33" customHeight="1">
      <c r="A682" s="34"/>
      <c r="B682" s="35"/>
      <c r="C682" s="203" t="s">
        <v>921</v>
      </c>
      <c r="D682" s="203" t="s">
        <v>128</v>
      </c>
      <c r="E682" s="204" t="s">
        <v>922</v>
      </c>
      <c r="F682" s="205" t="s">
        <v>923</v>
      </c>
      <c r="G682" s="206" t="s">
        <v>241</v>
      </c>
      <c r="H682" s="207">
        <v>210.7</v>
      </c>
      <c r="I682" s="208"/>
      <c r="J682" s="209">
        <f>ROUND(I682*H682,2)</f>
        <v>0</v>
      </c>
      <c r="K682" s="205" t="s">
        <v>132</v>
      </c>
      <c r="L682" s="39"/>
      <c r="M682" s="210" t="s">
        <v>1</v>
      </c>
      <c r="N682" s="211" t="s">
        <v>43</v>
      </c>
      <c r="O682" s="71"/>
      <c r="P682" s="212">
        <f>O682*H682</f>
        <v>0</v>
      </c>
      <c r="Q682" s="212">
        <v>0</v>
      </c>
      <c r="R682" s="212">
        <f>Q682*H682</f>
        <v>0</v>
      </c>
      <c r="S682" s="212">
        <v>0</v>
      </c>
      <c r="T682" s="213">
        <f>S682*H682</f>
        <v>0</v>
      </c>
      <c r="U682" s="34"/>
      <c r="V682" s="34"/>
      <c r="W682" s="34"/>
      <c r="X682" s="34"/>
      <c r="Y682" s="34"/>
      <c r="Z682" s="34"/>
      <c r="AA682" s="34"/>
      <c r="AB682" s="34"/>
      <c r="AC682" s="34"/>
      <c r="AD682" s="34"/>
      <c r="AE682" s="34"/>
      <c r="AR682" s="214" t="s">
        <v>133</v>
      </c>
      <c r="AT682" s="214" t="s">
        <v>128</v>
      </c>
      <c r="AU682" s="214" t="s">
        <v>88</v>
      </c>
      <c r="AY682" s="17" t="s">
        <v>126</v>
      </c>
      <c r="BE682" s="215">
        <f>IF(N682="základní",J682,0)</f>
        <v>0</v>
      </c>
      <c r="BF682" s="215">
        <f>IF(N682="snížená",J682,0)</f>
        <v>0</v>
      </c>
      <c r="BG682" s="215">
        <f>IF(N682="zákl. přenesená",J682,0)</f>
        <v>0</v>
      </c>
      <c r="BH682" s="215">
        <f>IF(N682="sníž. přenesená",J682,0)</f>
        <v>0</v>
      </c>
      <c r="BI682" s="215">
        <f>IF(N682="nulová",J682,0)</f>
        <v>0</v>
      </c>
      <c r="BJ682" s="17" t="s">
        <v>86</v>
      </c>
      <c r="BK682" s="215">
        <f>ROUND(I682*H682,2)</f>
        <v>0</v>
      </c>
      <c r="BL682" s="17" t="s">
        <v>133</v>
      </c>
      <c r="BM682" s="214" t="s">
        <v>924</v>
      </c>
    </row>
    <row r="683" spans="1:65" s="2" customFormat="1" ht="29.25">
      <c r="A683" s="34"/>
      <c r="B683" s="35"/>
      <c r="C683" s="36"/>
      <c r="D683" s="216" t="s">
        <v>135</v>
      </c>
      <c r="E683" s="36"/>
      <c r="F683" s="217" t="s">
        <v>923</v>
      </c>
      <c r="G683" s="36"/>
      <c r="H683" s="36"/>
      <c r="I683" s="115"/>
      <c r="J683" s="36"/>
      <c r="K683" s="36"/>
      <c r="L683" s="39"/>
      <c r="M683" s="218"/>
      <c r="N683" s="219"/>
      <c r="O683" s="71"/>
      <c r="P683" s="71"/>
      <c r="Q683" s="71"/>
      <c r="R683" s="71"/>
      <c r="S683" s="71"/>
      <c r="T683" s="72"/>
      <c r="U683" s="34"/>
      <c r="V683" s="34"/>
      <c r="W683" s="34"/>
      <c r="X683" s="34"/>
      <c r="Y683" s="34"/>
      <c r="Z683" s="34"/>
      <c r="AA683" s="34"/>
      <c r="AB683" s="34"/>
      <c r="AC683" s="34"/>
      <c r="AD683" s="34"/>
      <c r="AE683" s="34"/>
      <c r="AT683" s="17" t="s">
        <v>135</v>
      </c>
      <c r="AU683" s="17" t="s">
        <v>88</v>
      </c>
    </row>
    <row r="684" spans="1:65" s="13" customFormat="1" ht="11.25">
      <c r="B684" s="221"/>
      <c r="C684" s="222"/>
      <c r="D684" s="216" t="s">
        <v>141</v>
      </c>
      <c r="E684" s="223" t="s">
        <v>1</v>
      </c>
      <c r="F684" s="224" t="s">
        <v>925</v>
      </c>
      <c r="G684" s="222"/>
      <c r="H684" s="225">
        <v>210.7</v>
      </c>
      <c r="I684" s="226"/>
      <c r="J684" s="222"/>
      <c r="K684" s="222"/>
      <c r="L684" s="227"/>
      <c r="M684" s="228"/>
      <c r="N684" s="229"/>
      <c r="O684" s="229"/>
      <c r="P684" s="229"/>
      <c r="Q684" s="229"/>
      <c r="R684" s="229"/>
      <c r="S684" s="229"/>
      <c r="T684" s="230"/>
      <c r="AT684" s="231" t="s">
        <v>141</v>
      </c>
      <c r="AU684" s="231" t="s">
        <v>88</v>
      </c>
      <c r="AV684" s="13" t="s">
        <v>88</v>
      </c>
      <c r="AW684" s="13" t="s">
        <v>34</v>
      </c>
      <c r="AX684" s="13" t="s">
        <v>86</v>
      </c>
      <c r="AY684" s="231" t="s">
        <v>126</v>
      </c>
    </row>
    <row r="685" spans="1:65" s="12" customFormat="1" ht="22.9" customHeight="1">
      <c r="B685" s="187"/>
      <c r="C685" s="188"/>
      <c r="D685" s="189" t="s">
        <v>77</v>
      </c>
      <c r="E685" s="201" t="s">
        <v>926</v>
      </c>
      <c r="F685" s="201" t="s">
        <v>927</v>
      </c>
      <c r="G685" s="188"/>
      <c r="H685" s="188"/>
      <c r="I685" s="191"/>
      <c r="J685" s="202">
        <f>BK685</f>
        <v>0</v>
      </c>
      <c r="K685" s="188"/>
      <c r="L685" s="193"/>
      <c r="M685" s="194"/>
      <c r="N685" s="195"/>
      <c r="O685" s="195"/>
      <c r="P685" s="196">
        <f>SUM(P686:P687)</f>
        <v>0</v>
      </c>
      <c r="Q685" s="195"/>
      <c r="R685" s="196">
        <f>SUM(R686:R687)</f>
        <v>0</v>
      </c>
      <c r="S685" s="195"/>
      <c r="T685" s="197">
        <f>SUM(T686:T687)</f>
        <v>0</v>
      </c>
      <c r="AR685" s="198" t="s">
        <v>86</v>
      </c>
      <c r="AT685" s="199" t="s">
        <v>77</v>
      </c>
      <c r="AU685" s="199" t="s">
        <v>86</v>
      </c>
      <c r="AY685" s="198" t="s">
        <v>126</v>
      </c>
      <c r="BK685" s="200">
        <f>SUM(BK686:BK687)</f>
        <v>0</v>
      </c>
    </row>
    <row r="686" spans="1:65" s="2" customFormat="1" ht="21.75" customHeight="1">
      <c r="A686" s="34"/>
      <c r="B686" s="35"/>
      <c r="C686" s="203" t="s">
        <v>928</v>
      </c>
      <c r="D686" s="203" t="s">
        <v>128</v>
      </c>
      <c r="E686" s="204" t="s">
        <v>929</v>
      </c>
      <c r="F686" s="205" t="s">
        <v>930</v>
      </c>
      <c r="G686" s="206" t="s">
        <v>241</v>
      </c>
      <c r="H686" s="207">
        <v>950.154</v>
      </c>
      <c r="I686" s="208"/>
      <c r="J686" s="209">
        <f>ROUND(I686*H686,2)</f>
        <v>0</v>
      </c>
      <c r="K686" s="205" t="s">
        <v>132</v>
      </c>
      <c r="L686" s="39"/>
      <c r="M686" s="210" t="s">
        <v>1</v>
      </c>
      <c r="N686" s="211" t="s">
        <v>43</v>
      </c>
      <c r="O686" s="71"/>
      <c r="P686" s="212">
        <f>O686*H686</f>
        <v>0</v>
      </c>
      <c r="Q686" s="212">
        <v>0</v>
      </c>
      <c r="R686" s="212">
        <f>Q686*H686</f>
        <v>0</v>
      </c>
      <c r="S686" s="212">
        <v>0</v>
      </c>
      <c r="T686" s="213">
        <f>S686*H686</f>
        <v>0</v>
      </c>
      <c r="U686" s="34"/>
      <c r="V686" s="34"/>
      <c r="W686" s="34"/>
      <c r="X686" s="34"/>
      <c r="Y686" s="34"/>
      <c r="Z686" s="34"/>
      <c r="AA686" s="34"/>
      <c r="AB686" s="34"/>
      <c r="AC686" s="34"/>
      <c r="AD686" s="34"/>
      <c r="AE686" s="34"/>
      <c r="AR686" s="214" t="s">
        <v>133</v>
      </c>
      <c r="AT686" s="214" t="s">
        <v>128</v>
      </c>
      <c r="AU686" s="214" t="s">
        <v>88</v>
      </c>
      <c r="AY686" s="17" t="s">
        <v>126</v>
      </c>
      <c r="BE686" s="215">
        <f>IF(N686="základní",J686,0)</f>
        <v>0</v>
      </c>
      <c r="BF686" s="215">
        <f>IF(N686="snížená",J686,0)</f>
        <v>0</v>
      </c>
      <c r="BG686" s="215">
        <f>IF(N686="zákl. přenesená",J686,0)</f>
        <v>0</v>
      </c>
      <c r="BH686" s="215">
        <f>IF(N686="sníž. přenesená",J686,0)</f>
        <v>0</v>
      </c>
      <c r="BI686" s="215">
        <f>IF(N686="nulová",J686,0)</f>
        <v>0</v>
      </c>
      <c r="BJ686" s="17" t="s">
        <v>86</v>
      </c>
      <c r="BK686" s="215">
        <f>ROUND(I686*H686,2)</f>
        <v>0</v>
      </c>
      <c r="BL686" s="17" t="s">
        <v>133</v>
      </c>
      <c r="BM686" s="214" t="s">
        <v>931</v>
      </c>
    </row>
    <row r="687" spans="1:65" s="2" customFormat="1" ht="19.5">
      <c r="A687" s="34"/>
      <c r="B687" s="35"/>
      <c r="C687" s="36"/>
      <c r="D687" s="216" t="s">
        <v>135</v>
      </c>
      <c r="E687" s="36"/>
      <c r="F687" s="217" t="s">
        <v>932</v>
      </c>
      <c r="G687" s="36"/>
      <c r="H687" s="36"/>
      <c r="I687" s="115"/>
      <c r="J687" s="36"/>
      <c r="K687" s="36"/>
      <c r="L687" s="39"/>
      <c r="M687" s="218"/>
      <c r="N687" s="219"/>
      <c r="O687" s="71"/>
      <c r="P687" s="71"/>
      <c r="Q687" s="71"/>
      <c r="R687" s="71"/>
      <c r="S687" s="71"/>
      <c r="T687" s="72"/>
      <c r="U687" s="34"/>
      <c r="V687" s="34"/>
      <c r="W687" s="34"/>
      <c r="X687" s="34"/>
      <c r="Y687" s="34"/>
      <c r="Z687" s="34"/>
      <c r="AA687" s="34"/>
      <c r="AB687" s="34"/>
      <c r="AC687" s="34"/>
      <c r="AD687" s="34"/>
      <c r="AE687" s="34"/>
      <c r="AT687" s="17" t="s">
        <v>135</v>
      </c>
      <c r="AU687" s="17" t="s">
        <v>88</v>
      </c>
    </row>
    <row r="688" spans="1:65" s="12" customFormat="1" ht="25.9" customHeight="1">
      <c r="B688" s="187"/>
      <c r="C688" s="188"/>
      <c r="D688" s="189" t="s">
        <v>77</v>
      </c>
      <c r="E688" s="190" t="s">
        <v>263</v>
      </c>
      <c r="F688" s="190" t="s">
        <v>933</v>
      </c>
      <c r="G688" s="188"/>
      <c r="H688" s="188"/>
      <c r="I688" s="191"/>
      <c r="J688" s="192">
        <f>BK688</f>
        <v>0</v>
      </c>
      <c r="K688" s="188"/>
      <c r="L688" s="193"/>
      <c r="M688" s="194"/>
      <c r="N688" s="195"/>
      <c r="O688" s="195"/>
      <c r="P688" s="196">
        <f>P689</f>
        <v>0</v>
      </c>
      <c r="Q688" s="195"/>
      <c r="R688" s="196">
        <f>R689</f>
        <v>10.195450000000001</v>
      </c>
      <c r="S688" s="195"/>
      <c r="T688" s="197">
        <f>T689</f>
        <v>0</v>
      </c>
      <c r="AR688" s="198" t="s">
        <v>148</v>
      </c>
      <c r="AT688" s="199" t="s">
        <v>77</v>
      </c>
      <c r="AU688" s="199" t="s">
        <v>78</v>
      </c>
      <c r="AY688" s="198" t="s">
        <v>126</v>
      </c>
      <c r="BK688" s="200">
        <f>BK689</f>
        <v>0</v>
      </c>
    </row>
    <row r="689" spans="1:65" s="12" customFormat="1" ht="22.9" customHeight="1">
      <c r="B689" s="187"/>
      <c r="C689" s="188"/>
      <c r="D689" s="189" t="s">
        <v>77</v>
      </c>
      <c r="E689" s="201" t="s">
        <v>934</v>
      </c>
      <c r="F689" s="201" t="s">
        <v>935</v>
      </c>
      <c r="G689" s="188"/>
      <c r="H689" s="188"/>
      <c r="I689" s="191"/>
      <c r="J689" s="202">
        <f>BK689</f>
        <v>0</v>
      </c>
      <c r="K689" s="188"/>
      <c r="L689" s="193"/>
      <c r="M689" s="194"/>
      <c r="N689" s="195"/>
      <c r="O689" s="195"/>
      <c r="P689" s="196">
        <f>SUM(P690:P710)</f>
        <v>0</v>
      </c>
      <c r="Q689" s="195"/>
      <c r="R689" s="196">
        <f>SUM(R690:R710)</f>
        <v>10.195450000000001</v>
      </c>
      <c r="S689" s="195"/>
      <c r="T689" s="197">
        <f>SUM(T690:T710)</f>
        <v>0</v>
      </c>
      <c r="AR689" s="198" t="s">
        <v>148</v>
      </c>
      <c r="AT689" s="199" t="s">
        <v>77</v>
      </c>
      <c r="AU689" s="199" t="s">
        <v>86</v>
      </c>
      <c r="AY689" s="198" t="s">
        <v>126</v>
      </c>
      <c r="BK689" s="200">
        <f>SUM(BK690:BK710)</f>
        <v>0</v>
      </c>
    </row>
    <row r="690" spans="1:65" s="2" customFormat="1" ht="21.75" customHeight="1">
      <c r="A690" s="34"/>
      <c r="B690" s="35"/>
      <c r="C690" s="203" t="s">
        <v>936</v>
      </c>
      <c r="D690" s="203" t="s">
        <v>128</v>
      </c>
      <c r="E690" s="204" t="s">
        <v>937</v>
      </c>
      <c r="F690" s="205" t="s">
        <v>938</v>
      </c>
      <c r="G690" s="206" t="s">
        <v>546</v>
      </c>
      <c r="H690" s="207">
        <v>50</v>
      </c>
      <c r="I690" s="208"/>
      <c r="J690" s="209">
        <f>ROUND(I690*H690,2)</f>
        <v>0</v>
      </c>
      <c r="K690" s="205" t="s">
        <v>132</v>
      </c>
      <c r="L690" s="39"/>
      <c r="M690" s="210" t="s">
        <v>1</v>
      </c>
      <c r="N690" s="211" t="s">
        <v>43</v>
      </c>
      <c r="O690" s="71"/>
      <c r="P690" s="212">
        <f>O690*H690</f>
        <v>0</v>
      </c>
      <c r="Q690" s="212">
        <v>0</v>
      </c>
      <c r="R690" s="212">
        <f>Q690*H690</f>
        <v>0</v>
      </c>
      <c r="S690" s="212">
        <v>0</v>
      </c>
      <c r="T690" s="213">
        <f>S690*H690</f>
        <v>0</v>
      </c>
      <c r="U690" s="34"/>
      <c r="V690" s="34"/>
      <c r="W690" s="34"/>
      <c r="X690" s="34"/>
      <c r="Y690" s="34"/>
      <c r="Z690" s="34"/>
      <c r="AA690" s="34"/>
      <c r="AB690" s="34"/>
      <c r="AC690" s="34"/>
      <c r="AD690" s="34"/>
      <c r="AE690" s="34"/>
      <c r="AR690" s="214" t="s">
        <v>543</v>
      </c>
      <c r="AT690" s="214" t="s">
        <v>128</v>
      </c>
      <c r="AU690" s="214" t="s">
        <v>88</v>
      </c>
      <c r="AY690" s="17" t="s">
        <v>126</v>
      </c>
      <c r="BE690" s="215">
        <f>IF(N690="základní",J690,0)</f>
        <v>0</v>
      </c>
      <c r="BF690" s="215">
        <f>IF(N690="snížená",J690,0)</f>
        <v>0</v>
      </c>
      <c r="BG690" s="215">
        <f>IF(N690="zákl. přenesená",J690,0)</f>
        <v>0</v>
      </c>
      <c r="BH690" s="215">
        <f>IF(N690="sníž. přenesená",J690,0)</f>
        <v>0</v>
      </c>
      <c r="BI690" s="215">
        <f>IF(N690="nulová",J690,0)</f>
        <v>0</v>
      </c>
      <c r="BJ690" s="17" t="s">
        <v>86</v>
      </c>
      <c r="BK690" s="215">
        <f>ROUND(I690*H690,2)</f>
        <v>0</v>
      </c>
      <c r="BL690" s="17" t="s">
        <v>543</v>
      </c>
      <c r="BM690" s="214" t="s">
        <v>939</v>
      </c>
    </row>
    <row r="691" spans="1:65" s="2" customFormat="1" ht="39">
      <c r="A691" s="34"/>
      <c r="B691" s="35"/>
      <c r="C691" s="36"/>
      <c r="D691" s="216" t="s">
        <v>135</v>
      </c>
      <c r="E691" s="36"/>
      <c r="F691" s="217" t="s">
        <v>940</v>
      </c>
      <c r="G691" s="36"/>
      <c r="H691" s="36"/>
      <c r="I691" s="115"/>
      <c r="J691" s="36"/>
      <c r="K691" s="36"/>
      <c r="L691" s="39"/>
      <c r="M691" s="218"/>
      <c r="N691" s="219"/>
      <c r="O691" s="71"/>
      <c r="P691" s="71"/>
      <c r="Q691" s="71"/>
      <c r="R691" s="71"/>
      <c r="S691" s="71"/>
      <c r="T691" s="72"/>
      <c r="U691" s="34"/>
      <c r="V691" s="34"/>
      <c r="W691" s="34"/>
      <c r="X691" s="34"/>
      <c r="Y691" s="34"/>
      <c r="Z691" s="34"/>
      <c r="AA691" s="34"/>
      <c r="AB691" s="34"/>
      <c r="AC691" s="34"/>
      <c r="AD691" s="34"/>
      <c r="AE691" s="34"/>
      <c r="AT691" s="17" t="s">
        <v>135</v>
      </c>
      <c r="AU691" s="17" t="s">
        <v>88</v>
      </c>
    </row>
    <row r="692" spans="1:65" s="2" customFormat="1" ht="29.25">
      <c r="A692" s="34"/>
      <c r="B692" s="35"/>
      <c r="C692" s="36"/>
      <c r="D692" s="216" t="s">
        <v>137</v>
      </c>
      <c r="E692" s="36"/>
      <c r="F692" s="220" t="s">
        <v>941</v>
      </c>
      <c r="G692" s="36"/>
      <c r="H692" s="36"/>
      <c r="I692" s="115"/>
      <c r="J692" s="36"/>
      <c r="K692" s="36"/>
      <c r="L692" s="39"/>
      <c r="M692" s="218"/>
      <c r="N692" s="219"/>
      <c r="O692" s="71"/>
      <c r="P692" s="71"/>
      <c r="Q692" s="71"/>
      <c r="R692" s="71"/>
      <c r="S692" s="71"/>
      <c r="T692" s="72"/>
      <c r="U692" s="34"/>
      <c r="V692" s="34"/>
      <c r="W692" s="34"/>
      <c r="X692" s="34"/>
      <c r="Y692" s="34"/>
      <c r="Z692" s="34"/>
      <c r="AA692" s="34"/>
      <c r="AB692" s="34"/>
      <c r="AC692" s="34"/>
      <c r="AD692" s="34"/>
      <c r="AE692" s="34"/>
      <c r="AT692" s="17" t="s">
        <v>137</v>
      </c>
      <c r="AU692" s="17" t="s">
        <v>88</v>
      </c>
    </row>
    <row r="693" spans="1:65" s="13" customFormat="1" ht="11.25">
      <c r="B693" s="221"/>
      <c r="C693" s="222"/>
      <c r="D693" s="216" t="s">
        <v>141</v>
      </c>
      <c r="E693" s="223" t="s">
        <v>1</v>
      </c>
      <c r="F693" s="224" t="s">
        <v>457</v>
      </c>
      <c r="G693" s="222"/>
      <c r="H693" s="225">
        <v>50</v>
      </c>
      <c r="I693" s="226"/>
      <c r="J693" s="222"/>
      <c r="K693" s="222"/>
      <c r="L693" s="227"/>
      <c r="M693" s="228"/>
      <c r="N693" s="229"/>
      <c r="O693" s="229"/>
      <c r="P693" s="229"/>
      <c r="Q693" s="229"/>
      <c r="R693" s="229"/>
      <c r="S693" s="229"/>
      <c r="T693" s="230"/>
      <c r="AT693" s="231" t="s">
        <v>141</v>
      </c>
      <c r="AU693" s="231" t="s">
        <v>88</v>
      </c>
      <c r="AV693" s="13" t="s">
        <v>88</v>
      </c>
      <c r="AW693" s="13" t="s">
        <v>34</v>
      </c>
      <c r="AX693" s="13" t="s">
        <v>86</v>
      </c>
      <c r="AY693" s="231" t="s">
        <v>126</v>
      </c>
    </row>
    <row r="694" spans="1:65" s="2" customFormat="1" ht="21.75" customHeight="1">
      <c r="A694" s="34"/>
      <c r="B694" s="35"/>
      <c r="C694" s="203" t="s">
        <v>942</v>
      </c>
      <c r="D694" s="203" t="s">
        <v>128</v>
      </c>
      <c r="E694" s="204" t="s">
        <v>943</v>
      </c>
      <c r="F694" s="205" t="s">
        <v>944</v>
      </c>
      <c r="G694" s="206" t="s">
        <v>546</v>
      </c>
      <c r="H694" s="207">
        <v>50</v>
      </c>
      <c r="I694" s="208"/>
      <c r="J694" s="209">
        <f>ROUND(I694*H694,2)</f>
        <v>0</v>
      </c>
      <c r="K694" s="205" t="s">
        <v>132</v>
      </c>
      <c r="L694" s="39"/>
      <c r="M694" s="210" t="s">
        <v>1</v>
      </c>
      <c r="N694" s="211" t="s">
        <v>43</v>
      </c>
      <c r="O694" s="71"/>
      <c r="P694" s="212">
        <f>O694*H694</f>
        <v>0</v>
      </c>
      <c r="Q694" s="212">
        <v>0.20300000000000001</v>
      </c>
      <c r="R694" s="212">
        <f>Q694*H694</f>
        <v>10.15</v>
      </c>
      <c r="S694" s="212">
        <v>0</v>
      </c>
      <c r="T694" s="213">
        <f>S694*H694</f>
        <v>0</v>
      </c>
      <c r="U694" s="34"/>
      <c r="V694" s="34"/>
      <c r="W694" s="34"/>
      <c r="X694" s="34"/>
      <c r="Y694" s="34"/>
      <c r="Z694" s="34"/>
      <c r="AA694" s="34"/>
      <c r="AB694" s="34"/>
      <c r="AC694" s="34"/>
      <c r="AD694" s="34"/>
      <c r="AE694" s="34"/>
      <c r="AR694" s="214" t="s">
        <v>543</v>
      </c>
      <c r="AT694" s="214" t="s">
        <v>128</v>
      </c>
      <c r="AU694" s="214" t="s">
        <v>88</v>
      </c>
      <c r="AY694" s="17" t="s">
        <v>126</v>
      </c>
      <c r="BE694" s="215">
        <f>IF(N694="základní",J694,0)</f>
        <v>0</v>
      </c>
      <c r="BF694" s="215">
        <f>IF(N694="snížená",J694,0)</f>
        <v>0</v>
      </c>
      <c r="BG694" s="215">
        <f>IF(N694="zákl. přenesená",J694,0)</f>
        <v>0</v>
      </c>
      <c r="BH694" s="215">
        <f>IF(N694="sníž. přenesená",J694,0)</f>
        <v>0</v>
      </c>
      <c r="BI694" s="215">
        <f>IF(N694="nulová",J694,0)</f>
        <v>0</v>
      </c>
      <c r="BJ694" s="17" t="s">
        <v>86</v>
      </c>
      <c r="BK694" s="215">
        <f>ROUND(I694*H694,2)</f>
        <v>0</v>
      </c>
      <c r="BL694" s="17" t="s">
        <v>543</v>
      </c>
      <c r="BM694" s="214" t="s">
        <v>945</v>
      </c>
    </row>
    <row r="695" spans="1:65" s="2" customFormat="1" ht="29.25">
      <c r="A695" s="34"/>
      <c r="B695" s="35"/>
      <c r="C695" s="36"/>
      <c r="D695" s="216" t="s">
        <v>135</v>
      </c>
      <c r="E695" s="36"/>
      <c r="F695" s="217" t="s">
        <v>946</v>
      </c>
      <c r="G695" s="36"/>
      <c r="H695" s="36"/>
      <c r="I695" s="115"/>
      <c r="J695" s="36"/>
      <c r="K695" s="36"/>
      <c r="L695" s="39"/>
      <c r="M695" s="218"/>
      <c r="N695" s="219"/>
      <c r="O695" s="71"/>
      <c r="P695" s="71"/>
      <c r="Q695" s="71"/>
      <c r="R695" s="71"/>
      <c r="S695" s="71"/>
      <c r="T695" s="72"/>
      <c r="U695" s="34"/>
      <c r="V695" s="34"/>
      <c r="W695" s="34"/>
      <c r="X695" s="34"/>
      <c r="Y695" s="34"/>
      <c r="Z695" s="34"/>
      <c r="AA695" s="34"/>
      <c r="AB695" s="34"/>
      <c r="AC695" s="34"/>
      <c r="AD695" s="34"/>
      <c r="AE695" s="34"/>
      <c r="AT695" s="17" t="s">
        <v>135</v>
      </c>
      <c r="AU695" s="17" t="s">
        <v>88</v>
      </c>
    </row>
    <row r="696" spans="1:65" s="2" customFormat="1" ht="39">
      <c r="A696" s="34"/>
      <c r="B696" s="35"/>
      <c r="C696" s="36"/>
      <c r="D696" s="216" t="s">
        <v>137</v>
      </c>
      <c r="E696" s="36"/>
      <c r="F696" s="220" t="s">
        <v>947</v>
      </c>
      <c r="G696" s="36"/>
      <c r="H696" s="36"/>
      <c r="I696" s="115"/>
      <c r="J696" s="36"/>
      <c r="K696" s="36"/>
      <c r="L696" s="39"/>
      <c r="M696" s="218"/>
      <c r="N696" s="219"/>
      <c r="O696" s="71"/>
      <c r="P696" s="71"/>
      <c r="Q696" s="71"/>
      <c r="R696" s="71"/>
      <c r="S696" s="71"/>
      <c r="T696" s="72"/>
      <c r="U696" s="34"/>
      <c r="V696" s="34"/>
      <c r="W696" s="34"/>
      <c r="X696" s="34"/>
      <c r="Y696" s="34"/>
      <c r="Z696" s="34"/>
      <c r="AA696" s="34"/>
      <c r="AB696" s="34"/>
      <c r="AC696" s="34"/>
      <c r="AD696" s="34"/>
      <c r="AE696" s="34"/>
      <c r="AT696" s="17" t="s">
        <v>137</v>
      </c>
      <c r="AU696" s="17" t="s">
        <v>88</v>
      </c>
    </row>
    <row r="697" spans="1:65" s="13" customFormat="1" ht="11.25">
      <c r="B697" s="221"/>
      <c r="C697" s="222"/>
      <c r="D697" s="216" t="s">
        <v>141</v>
      </c>
      <c r="E697" s="223" t="s">
        <v>1</v>
      </c>
      <c r="F697" s="224" t="s">
        <v>457</v>
      </c>
      <c r="G697" s="222"/>
      <c r="H697" s="225">
        <v>50</v>
      </c>
      <c r="I697" s="226"/>
      <c r="J697" s="222"/>
      <c r="K697" s="222"/>
      <c r="L697" s="227"/>
      <c r="M697" s="228"/>
      <c r="N697" s="229"/>
      <c r="O697" s="229"/>
      <c r="P697" s="229"/>
      <c r="Q697" s="229"/>
      <c r="R697" s="229"/>
      <c r="S697" s="229"/>
      <c r="T697" s="230"/>
      <c r="AT697" s="231" t="s">
        <v>141</v>
      </c>
      <c r="AU697" s="231" t="s">
        <v>88</v>
      </c>
      <c r="AV697" s="13" t="s">
        <v>88</v>
      </c>
      <c r="AW697" s="13" t="s">
        <v>34</v>
      </c>
      <c r="AX697" s="13" t="s">
        <v>86</v>
      </c>
      <c r="AY697" s="231" t="s">
        <v>126</v>
      </c>
    </row>
    <row r="698" spans="1:65" s="2" customFormat="1" ht="16.5" customHeight="1">
      <c r="A698" s="34"/>
      <c r="B698" s="35"/>
      <c r="C698" s="203" t="s">
        <v>948</v>
      </c>
      <c r="D698" s="203" t="s">
        <v>128</v>
      </c>
      <c r="E698" s="204" t="s">
        <v>949</v>
      </c>
      <c r="F698" s="205" t="s">
        <v>950</v>
      </c>
      <c r="G698" s="206" t="s">
        <v>546</v>
      </c>
      <c r="H698" s="207">
        <v>50</v>
      </c>
      <c r="I698" s="208"/>
      <c r="J698" s="209">
        <f>ROUND(I698*H698,2)</f>
        <v>0</v>
      </c>
      <c r="K698" s="205" t="s">
        <v>132</v>
      </c>
      <c r="L698" s="39"/>
      <c r="M698" s="210" t="s">
        <v>1</v>
      </c>
      <c r="N698" s="211" t="s">
        <v>43</v>
      </c>
      <c r="O698" s="71"/>
      <c r="P698" s="212">
        <f>O698*H698</f>
        <v>0</v>
      </c>
      <c r="Q698" s="212">
        <v>9.0000000000000006E-5</v>
      </c>
      <c r="R698" s="212">
        <f>Q698*H698</f>
        <v>4.5000000000000005E-3</v>
      </c>
      <c r="S698" s="212">
        <v>0</v>
      </c>
      <c r="T698" s="213">
        <f>S698*H698</f>
        <v>0</v>
      </c>
      <c r="U698" s="34"/>
      <c r="V698" s="34"/>
      <c r="W698" s="34"/>
      <c r="X698" s="34"/>
      <c r="Y698" s="34"/>
      <c r="Z698" s="34"/>
      <c r="AA698" s="34"/>
      <c r="AB698" s="34"/>
      <c r="AC698" s="34"/>
      <c r="AD698" s="34"/>
      <c r="AE698" s="34"/>
      <c r="AR698" s="214" t="s">
        <v>543</v>
      </c>
      <c r="AT698" s="214" t="s">
        <v>128</v>
      </c>
      <c r="AU698" s="214" t="s">
        <v>88</v>
      </c>
      <c r="AY698" s="17" t="s">
        <v>126</v>
      </c>
      <c r="BE698" s="215">
        <f>IF(N698="základní",J698,0)</f>
        <v>0</v>
      </c>
      <c r="BF698" s="215">
        <f>IF(N698="snížená",J698,0)</f>
        <v>0</v>
      </c>
      <c r="BG698" s="215">
        <f>IF(N698="zákl. přenesená",J698,0)</f>
        <v>0</v>
      </c>
      <c r="BH698" s="215">
        <f>IF(N698="sníž. přenesená",J698,0)</f>
        <v>0</v>
      </c>
      <c r="BI698" s="215">
        <f>IF(N698="nulová",J698,0)</f>
        <v>0</v>
      </c>
      <c r="BJ698" s="17" t="s">
        <v>86</v>
      </c>
      <c r="BK698" s="215">
        <f>ROUND(I698*H698,2)</f>
        <v>0</v>
      </c>
      <c r="BL698" s="17" t="s">
        <v>543</v>
      </c>
      <c r="BM698" s="214" t="s">
        <v>951</v>
      </c>
    </row>
    <row r="699" spans="1:65" s="2" customFormat="1" ht="29.25">
      <c r="A699" s="34"/>
      <c r="B699" s="35"/>
      <c r="C699" s="36"/>
      <c r="D699" s="216" t="s">
        <v>135</v>
      </c>
      <c r="E699" s="36"/>
      <c r="F699" s="217" t="s">
        <v>952</v>
      </c>
      <c r="G699" s="36"/>
      <c r="H699" s="36"/>
      <c r="I699" s="115"/>
      <c r="J699" s="36"/>
      <c r="K699" s="36"/>
      <c r="L699" s="39"/>
      <c r="M699" s="218"/>
      <c r="N699" s="219"/>
      <c r="O699" s="71"/>
      <c r="P699" s="71"/>
      <c r="Q699" s="71"/>
      <c r="R699" s="71"/>
      <c r="S699" s="71"/>
      <c r="T699" s="72"/>
      <c r="U699" s="34"/>
      <c r="V699" s="34"/>
      <c r="W699" s="34"/>
      <c r="X699" s="34"/>
      <c r="Y699" s="34"/>
      <c r="Z699" s="34"/>
      <c r="AA699" s="34"/>
      <c r="AB699" s="34"/>
      <c r="AC699" s="34"/>
      <c r="AD699" s="34"/>
      <c r="AE699" s="34"/>
      <c r="AT699" s="17" t="s">
        <v>135</v>
      </c>
      <c r="AU699" s="17" t="s">
        <v>88</v>
      </c>
    </row>
    <row r="700" spans="1:65" s="13" customFormat="1" ht="11.25">
      <c r="B700" s="221"/>
      <c r="C700" s="222"/>
      <c r="D700" s="216" t="s">
        <v>141</v>
      </c>
      <c r="E700" s="223" t="s">
        <v>1</v>
      </c>
      <c r="F700" s="224" t="s">
        <v>457</v>
      </c>
      <c r="G700" s="222"/>
      <c r="H700" s="225">
        <v>50</v>
      </c>
      <c r="I700" s="226"/>
      <c r="J700" s="222"/>
      <c r="K700" s="222"/>
      <c r="L700" s="227"/>
      <c r="M700" s="228"/>
      <c r="N700" s="229"/>
      <c r="O700" s="229"/>
      <c r="P700" s="229"/>
      <c r="Q700" s="229"/>
      <c r="R700" s="229"/>
      <c r="S700" s="229"/>
      <c r="T700" s="230"/>
      <c r="AT700" s="231" t="s">
        <v>141</v>
      </c>
      <c r="AU700" s="231" t="s">
        <v>88</v>
      </c>
      <c r="AV700" s="13" t="s">
        <v>88</v>
      </c>
      <c r="AW700" s="13" t="s">
        <v>34</v>
      </c>
      <c r="AX700" s="13" t="s">
        <v>86</v>
      </c>
      <c r="AY700" s="231" t="s">
        <v>126</v>
      </c>
    </row>
    <row r="701" spans="1:65" s="2" customFormat="1" ht="21.75" customHeight="1">
      <c r="A701" s="34"/>
      <c r="B701" s="35"/>
      <c r="C701" s="203" t="s">
        <v>953</v>
      </c>
      <c r="D701" s="203" t="s">
        <v>128</v>
      </c>
      <c r="E701" s="204" t="s">
        <v>954</v>
      </c>
      <c r="F701" s="205" t="s">
        <v>955</v>
      </c>
      <c r="G701" s="206" t="s">
        <v>546</v>
      </c>
      <c r="H701" s="207">
        <v>50</v>
      </c>
      <c r="I701" s="208"/>
      <c r="J701" s="209">
        <f>ROUND(I701*H701,2)</f>
        <v>0</v>
      </c>
      <c r="K701" s="205" t="s">
        <v>132</v>
      </c>
      <c r="L701" s="39"/>
      <c r="M701" s="210" t="s">
        <v>1</v>
      </c>
      <c r="N701" s="211" t="s">
        <v>43</v>
      </c>
      <c r="O701" s="71"/>
      <c r="P701" s="212">
        <f>O701*H701</f>
        <v>0</v>
      </c>
      <c r="Q701" s="212">
        <v>0</v>
      </c>
      <c r="R701" s="212">
        <f>Q701*H701</f>
        <v>0</v>
      </c>
      <c r="S701" s="212">
        <v>0</v>
      </c>
      <c r="T701" s="213">
        <f>S701*H701</f>
        <v>0</v>
      </c>
      <c r="U701" s="34"/>
      <c r="V701" s="34"/>
      <c r="W701" s="34"/>
      <c r="X701" s="34"/>
      <c r="Y701" s="34"/>
      <c r="Z701" s="34"/>
      <c r="AA701" s="34"/>
      <c r="AB701" s="34"/>
      <c r="AC701" s="34"/>
      <c r="AD701" s="34"/>
      <c r="AE701" s="34"/>
      <c r="AR701" s="214" t="s">
        <v>543</v>
      </c>
      <c r="AT701" s="214" t="s">
        <v>128</v>
      </c>
      <c r="AU701" s="214" t="s">
        <v>88</v>
      </c>
      <c r="AY701" s="17" t="s">
        <v>126</v>
      </c>
      <c r="BE701" s="215">
        <f>IF(N701="základní",J701,0)</f>
        <v>0</v>
      </c>
      <c r="BF701" s="215">
        <f>IF(N701="snížená",J701,0)</f>
        <v>0</v>
      </c>
      <c r="BG701" s="215">
        <f>IF(N701="zákl. přenesená",J701,0)</f>
        <v>0</v>
      </c>
      <c r="BH701" s="215">
        <f>IF(N701="sníž. přenesená",J701,0)</f>
        <v>0</v>
      </c>
      <c r="BI701" s="215">
        <f>IF(N701="nulová",J701,0)</f>
        <v>0</v>
      </c>
      <c r="BJ701" s="17" t="s">
        <v>86</v>
      </c>
      <c r="BK701" s="215">
        <f>ROUND(I701*H701,2)</f>
        <v>0</v>
      </c>
      <c r="BL701" s="17" t="s">
        <v>543</v>
      </c>
      <c r="BM701" s="214" t="s">
        <v>956</v>
      </c>
    </row>
    <row r="702" spans="1:65" s="2" customFormat="1" ht="19.5">
      <c r="A702" s="34"/>
      <c r="B702" s="35"/>
      <c r="C702" s="36"/>
      <c r="D702" s="216" t="s">
        <v>135</v>
      </c>
      <c r="E702" s="36"/>
      <c r="F702" s="217" t="s">
        <v>957</v>
      </c>
      <c r="G702" s="36"/>
      <c r="H702" s="36"/>
      <c r="I702" s="115"/>
      <c r="J702" s="36"/>
      <c r="K702" s="36"/>
      <c r="L702" s="39"/>
      <c r="M702" s="218"/>
      <c r="N702" s="219"/>
      <c r="O702" s="71"/>
      <c r="P702" s="71"/>
      <c r="Q702" s="71"/>
      <c r="R702" s="71"/>
      <c r="S702" s="71"/>
      <c r="T702" s="72"/>
      <c r="U702" s="34"/>
      <c r="V702" s="34"/>
      <c r="W702" s="34"/>
      <c r="X702" s="34"/>
      <c r="Y702" s="34"/>
      <c r="Z702" s="34"/>
      <c r="AA702" s="34"/>
      <c r="AB702" s="34"/>
      <c r="AC702" s="34"/>
      <c r="AD702" s="34"/>
      <c r="AE702" s="34"/>
      <c r="AT702" s="17" t="s">
        <v>135</v>
      </c>
      <c r="AU702" s="17" t="s">
        <v>88</v>
      </c>
    </row>
    <row r="703" spans="1:65" s="13" customFormat="1" ht="11.25">
      <c r="B703" s="221"/>
      <c r="C703" s="222"/>
      <c r="D703" s="216" t="s">
        <v>141</v>
      </c>
      <c r="E703" s="223" t="s">
        <v>1</v>
      </c>
      <c r="F703" s="224" t="s">
        <v>457</v>
      </c>
      <c r="G703" s="222"/>
      <c r="H703" s="225">
        <v>50</v>
      </c>
      <c r="I703" s="226"/>
      <c r="J703" s="222"/>
      <c r="K703" s="222"/>
      <c r="L703" s="227"/>
      <c r="M703" s="228"/>
      <c r="N703" s="229"/>
      <c r="O703" s="229"/>
      <c r="P703" s="229"/>
      <c r="Q703" s="229"/>
      <c r="R703" s="229"/>
      <c r="S703" s="229"/>
      <c r="T703" s="230"/>
      <c r="AT703" s="231" t="s">
        <v>141</v>
      </c>
      <c r="AU703" s="231" t="s">
        <v>88</v>
      </c>
      <c r="AV703" s="13" t="s">
        <v>88</v>
      </c>
      <c r="AW703" s="13" t="s">
        <v>34</v>
      </c>
      <c r="AX703" s="13" t="s">
        <v>86</v>
      </c>
      <c r="AY703" s="231" t="s">
        <v>126</v>
      </c>
    </row>
    <row r="704" spans="1:65" s="2" customFormat="1" ht="21.75" customHeight="1">
      <c r="A704" s="34"/>
      <c r="B704" s="35"/>
      <c r="C704" s="253" t="s">
        <v>958</v>
      </c>
      <c r="D704" s="253" t="s">
        <v>263</v>
      </c>
      <c r="E704" s="254" t="s">
        <v>959</v>
      </c>
      <c r="F704" s="255" t="s">
        <v>960</v>
      </c>
      <c r="G704" s="256" t="s">
        <v>546</v>
      </c>
      <c r="H704" s="257">
        <v>52.5</v>
      </c>
      <c r="I704" s="258"/>
      <c r="J704" s="259">
        <f>ROUND(I704*H704,2)</f>
        <v>0</v>
      </c>
      <c r="K704" s="255" t="s">
        <v>132</v>
      </c>
      <c r="L704" s="260"/>
      <c r="M704" s="261" t="s">
        <v>1</v>
      </c>
      <c r="N704" s="262" t="s">
        <v>43</v>
      </c>
      <c r="O704" s="71"/>
      <c r="P704" s="212">
        <f>O704*H704</f>
        <v>0</v>
      </c>
      <c r="Q704" s="212">
        <v>7.7999999999999999E-4</v>
      </c>
      <c r="R704" s="212">
        <f>Q704*H704</f>
        <v>4.095E-2</v>
      </c>
      <c r="S704" s="212">
        <v>0</v>
      </c>
      <c r="T704" s="213">
        <f>S704*H704</f>
        <v>0</v>
      </c>
      <c r="U704" s="34"/>
      <c r="V704" s="34"/>
      <c r="W704" s="34"/>
      <c r="X704" s="34"/>
      <c r="Y704" s="34"/>
      <c r="Z704" s="34"/>
      <c r="AA704" s="34"/>
      <c r="AB704" s="34"/>
      <c r="AC704" s="34"/>
      <c r="AD704" s="34"/>
      <c r="AE704" s="34"/>
      <c r="AR704" s="214" t="s">
        <v>928</v>
      </c>
      <c r="AT704" s="214" t="s">
        <v>263</v>
      </c>
      <c r="AU704" s="214" t="s">
        <v>88</v>
      </c>
      <c r="AY704" s="17" t="s">
        <v>126</v>
      </c>
      <c r="BE704" s="215">
        <f>IF(N704="základní",J704,0)</f>
        <v>0</v>
      </c>
      <c r="BF704" s="215">
        <f>IF(N704="snížená",J704,0)</f>
        <v>0</v>
      </c>
      <c r="BG704" s="215">
        <f>IF(N704="zákl. přenesená",J704,0)</f>
        <v>0</v>
      </c>
      <c r="BH704" s="215">
        <f>IF(N704="sníž. přenesená",J704,0)</f>
        <v>0</v>
      </c>
      <c r="BI704" s="215">
        <f>IF(N704="nulová",J704,0)</f>
        <v>0</v>
      </c>
      <c r="BJ704" s="17" t="s">
        <v>86</v>
      </c>
      <c r="BK704" s="215">
        <f>ROUND(I704*H704,2)</f>
        <v>0</v>
      </c>
      <c r="BL704" s="17" t="s">
        <v>928</v>
      </c>
      <c r="BM704" s="214" t="s">
        <v>961</v>
      </c>
    </row>
    <row r="705" spans="1:65" s="2" customFormat="1" ht="11.25">
      <c r="A705" s="34"/>
      <c r="B705" s="35"/>
      <c r="C705" s="36"/>
      <c r="D705" s="216" t="s">
        <v>135</v>
      </c>
      <c r="E705" s="36"/>
      <c r="F705" s="217" t="s">
        <v>960</v>
      </c>
      <c r="G705" s="36"/>
      <c r="H705" s="36"/>
      <c r="I705" s="115"/>
      <c r="J705" s="36"/>
      <c r="K705" s="36"/>
      <c r="L705" s="39"/>
      <c r="M705" s="218"/>
      <c r="N705" s="219"/>
      <c r="O705" s="71"/>
      <c r="P705" s="71"/>
      <c r="Q705" s="71"/>
      <c r="R705" s="71"/>
      <c r="S705" s="71"/>
      <c r="T705" s="72"/>
      <c r="U705" s="34"/>
      <c r="V705" s="34"/>
      <c r="W705" s="34"/>
      <c r="X705" s="34"/>
      <c r="Y705" s="34"/>
      <c r="Z705" s="34"/>
      <c r="AA705" s="34"/>
      <c r="AB705" s="34"/>
      <c r="AC705" s="34"/>
      <c r="AD705" s="34"/>
      <c r="AE705" s="34"/>
      <c r="AT705" s="17" t="s">
        <v>135</v>
      </c>
      <c r="AU705" s="17" t="s">
        <v>88</v>
      </c>
    </row>
    <row r="706" spans="1:65" s="13" customFormat="1" ht="11.25">
      <c r="B706" s="221"/>
      <c r="C706" s="222"/>
      <c r="D706" s="216" t="s">
        <v>141</v>
      </c>
      <c r="E706" s="223" t="s">
        <v>1</v>
      </c>
      <c r="F706" s="224" t="s">
        <v>457</v>
      </c>
      <c r="G706" s="222"/>
      <c r="H706" s="225">
        <v>50</v>
      </c>
      <c r="I706" s="226"/>
      <c r="J706" s="222"/>
      <c r="K706" s="222"/>
      <c r="L706" s="227"/>
      <c r="M706" s="228"/>
      <c r="N706" s="229"/>
      <c r="O706" s="229"/>
      <c r="P706" s="229"/>
      <c r="Q706" s="229"/>
      <c r="R706" s="229"/>
      <c r="S706" s="229"/>
      <c r="T706" s="230"/>
      <c r="AT706" s="231" t="s">
        <v>141</v>
      </c>
      <c r="AU706" s="231" t="s">
        <v>88</v>
      </c>
      <c r="AV706" s="13" t="s">
        <v>88</v>
      </c>
      <c r="AW706" s="13" t="s">
        <v>34</v>
      </c>
      <c r="AX706" s="13" t="s">
        <v>86</v>
      </c>
      <c r="AY706" s="231" t="s">
        <v>126</v>
      </c>
    </row>
    <row r="707" spans="1:65" s="13" customFormat="1" ht="11.25">
      <c r="B707" s="221"/>
      <c r="C707" s="222"/>
      <c r="D707" s="216" t="s">
        <v>141</v>
      </c>
      <c r="E707" s="222"/>
      <c r="F707" s="224" t="s">
        <v>962</v>
      </c>
      <c r="G707" s="222"/>
      <c r="H707" s="225">
        <v>52.5</v>
      </c>
      <c r="I707" s="226"/>
      <c r="J707" s="222"/>
      <c r="K707" s="222"/>
      <c r="L707" s="227"/>
      <c r="M707" s="228"/>
      <c r="N707" s="229"/>
      <c r="O707" s="229"/>
      <c r="P707" s="229"/>
      <c r="Q707" s="229"/>
      <c r="R707" s="229"/>
      <c r="S707" s="229"/>
      <c r="T707" s="230"/>
      <c r="AT707" s="231" t="s">
        <v>141</v>
      </c>
      <c r="AU707" s="231" t="s">
        <v>88</v>
      </c>
      <c r="AV707" s="13" t="s">
        <v>88</v>
      </c>
      <c r="AW707" s="13" t="s">
        <v>4</v>
      </c>
      <c r="AX707" s="13" t="s">
        <v>86</v>
      </c>
      <c r="AY707" s="231" t="s">
        <v>126</v>
      </c>
    </row>
    <row r="708" spans="1:65" s="2" customFormat="1" ht="21.75" customHeight="1">
      <c r="A708" s="34"/>
      <c r="B708" s="35"/>
      <c r="C708" s="203" t="s">
        <v>963</v>
      </c>
      <c r="D708" s="203" t="s">
        <v>128</v>
      </c>
      <c r="E708" s="204" t="s">
        <v>964</v>
      </c>
      <c r="F708" s="205" t="s">
        <v>965</v>
      </c>
      <c r="G708" s="206" t="s">
        <v>546</v>
      </c>
      <c r="H708" s="207">
        <v>50</v>
      </c>
      <c r="I708" s="208"/>
      <c r="J708" s="209">
        <f>ROUND(I708*H708,2)</f>
        <v>0</v>
      </c>
      <c r="K708" s="205" t="s">
        <v>132</v>
      </c>
      <c r="L708" s="39"/>
      <c r="M708" s="210" t="s">
        <v>1</v>
      </c>
      <c r="N708" s="211" t="s">
        <v>43</v>
      </c>
      <c r="O708" s="71"/>
      <c r="P708" s="212">
        <f>O708*H708</f>
        <v>0</v>
      </c>
      <c r="Q708" s="212">
        <v>0</v>
      </c>
      <c r="R708" s="212">
        <f>Q708*H708</f>
        <v>0</v>
      </c>
      <c r="S708" s="212">
        <v>0</v>
      </c>
      <c r="T708" s="213">
        <f>S708*H708</f>
        <v>0</v>
      </c>
      <c r="U708" s="34"/>
      <c r="V708" s="34"/>
      <c r="W708" s="34"/>
      <c r="X708" s="34"/>
      <c r="Y708" s="34"/>
      <c r="Z708" s="34"/>
      <c r="AA708" s="34"/>
      <c r="AB708" s="34"/>
      <c r="AC708" s="34"/>
      <c r="AD708" s="34"/>
      <c r="AE708" s="34"/>
      <c r="AR708" s="214" t="s">
        <v>543</v>
      </c>
      <c r="AT708" s="214" t="s">
        <v>128</v>
      </c>
      <c r="AU708" s="214" t="s">
        <v>88</v>
      </c>
      <c r="AY708" s="17" t="s">
        <v>126</v>
      </c>
      <c r="BE708" s="215">
        <f>IF(N708="základní",J708,0)</f>
        <v>0</v>
      </c>
      <c r="BF708" s="215">
        <f>IF(N708="snížená",J708,0)</f>
        <v>0</v>
      </c>
      <c r="BG708" s="215">
        <f>IF(N708="zákl. přenesená",J708,0)</f>
        <v>0</v>
      </c>
      <c r="BH708" s="215">
        <f>IF(N708="sníž. přenesená",J708,0)</f>
        <v>0</v>
      </c>
      <c r="BI708" s="215">
        <f>IF(N708="nulová",J708,0)</f>
        <v>0</v>
      </c>
      <c r="BJ708" s="17" t="s">
        <v>86</v>
      </c>
      <c r="BK708" s="215">
        <f>ROUND(I708*H708,2)</f>
        <v>0</v>
      </c>
      <c r="BL708" s="17" t="s">
        <v>543</v>
      </c>
      <c r="BM708" s="214" t="s">
        <v>966</v>
      </c>
    </row>
    <row r="709" spans="1:65" s="2" customFormat="1" ht="29.25">
      <c r="A709" s="34"/>
      <c r="B709" s="35"/>
      <c r="C709" s="36"/>
      <c r="D709" s="216" t="s">
        <v>135</v>
      </c>
      <c r="E709" s="36"/>
      <c r="F709" s="217" t="s">
        <v>967</v>
      </c>
      <c r="G709" s="36"/>
      <c r="H709" s="36"/>
      <c r="I709" s="115"/>
      <c r="J709" s="36"/>
      <c r="K709" s="36"/>
      <c r="L709" s="39"/>
      <c r="M709" s="218"/>
      <c r="N709" s="219"/>
      <c r="O709" s="71"/>
      <c r="P709" s="71"/>
      <c r="Q709" s="71"/>
      <c r="R709" s="71"/>
      <c r="S709" s="71"/>
      <c r="T709" s="72"/>
      <c r="U709" s="34"/>
      <c r="V709" s="34"/>
      <c r="W709" s="34"/>
      <c r="X709" s="34"/>
      <c r="Y709" s="34"/>
      <c r="Z709" s="34"/>
      <c r="AA709" s="34"/>
      <c r="AB709" s="34"/>
      <c r="AC709" s="34"/>
      <c r="AD709" s="34"/>
      <c r="AE709" s="34"/>
      <c r="AT709" s="17" t="s">
        <v>135</v>
      </c>
      <c r="AU709" s="17" t="s">
        <v>88</v>
      </c>
    </row>
    <row r="710" spans="1:65" s="13" customFormat="1" ht="11.25">
      <c r="B710" s="221"/>
      <c r="C710" s="222"/>
      <c r="D710" s="216" t="s">
        <v>141</v>
      </c>
      <c r="E710" s="223" t="s">
        <v>1</v>
      </c>
      <c r="F710" s="224" t="s">
        <v>457</v>
      </c>
      <c r="G710" s="222"/>
      <c r="H710" s="225">
        <v>50</v>
      </c>
      <c r="I710" s="226"/>
      <c r="J710" s="222"/>
      <c r="K710" s="222"/>
      <c r="L710" s="227"/>
      <c r="M710" s="263"/>
      <c r="N710" s="264"/>
      <c r="O710" s="264"/>
      <c r="P710" s="264"/>
      <c r="Q710" s="264"/>
      <c r="R710" s="264"/>
      <c r="S710" s="264"/>
      <c r="T710" s="265"/>
      <c r="AT710" s="231" t="s">
        <v>141</v>
      </c>
      <c r="AU710" s="231" t="s">
        <v>88</v>
      </c>
      <c r="AV710" s="13" t="s">
        <v>88</v>
      </c>
      <c r="AW710" s="13" t="s">
        <v>34</v>
      </c>
      <c r="AX710" s="13" t="s">
        <v>86</v>
      </c>
      <c r="AY710" s="231" t="s">
        <v>126</v>
      </c>
    </row>
    <row r="711" spans="1:65" s="2" customFormat="1" ht="6.95" customHeight="1">
      <c r="A711" s="34"/>
      <c r="B711" s="54"/>
      <c r="C711" s="55"/>
      <c r="D711" s="55"/>
      <c r="E711" s="55"/>
      <c r="F711" s="55"/>
      <c r="G711" s="55"/>
      <c r="H711" s="55"/>
      <c r="I711" s="152"/>
      <c r="J711" s="55"/>
      <c r="K711" s="55"/>
      <c r="L711" s="39"/>
      <c r="M711" s="34"/>
      <c r="O711" s="34"/>
      <c r="P711" s="34"/>
      <c r="Q711" s="34"/>
      <c r="R711" s="34"/>
      <c r="S711" s="34"/>
      <c r="T711" s="34"/>
      <c r="U711" s="34"/>
      <c r="V711" s="34"/>
      <c r="W711" s="34"/>
      <c r="X711" s="34"/>
      <c r="Y711" s="34"/>
      <c r="Z711" s="34"/>
      <c r="AA711" s="34"/>
      <c r="AB711" s="34"/>
      <c r="AC711" s="34"/>
      <c r="AD711" s="34"/>
      <c r="AE711" s="34"/>
    </row>
  </sheetData>
  <sheetProtection algorithmName="SHA-512" hashValue="FKJV7abK0pWAkuApS1DZwMvWLFc0RgNP3R45q7tfhfoI0bClgIP3H6XrPXHN+/ST/aDz3uDn8tQEHNLdxdgkmg==" saltValue="xJx3r9gXJTrohTK16ydQthT1QdircODU/YgzDVKAsXAMFcAmHpVXyIngUYLs0GZ8zJmVNRalFYI/YYftQl1ldg==" spinCount="100000" sheet="1" objects="1" scenarios="1" formatColumns="0" formatRows="0" autoFilter="0"/>
  <autoFilter ref="C126:K710"/>
  <mergeCells count="9">
    <mergeCell ref="E87:H87"/>
    <mergeCell ref="E117:H117"/>
    <mergeCell ref="E119:H11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91</v>
      </c>
    </row>
    <row r="3" spans="1:46" s="1" customFormat="1" ht="6.95" customHeight="1">
      <c r="B3" s="109"/>
      <c r="C3" s="110"/>
      <c r="D3" s="110"/>
      <c r="E3" s="110"/>
      <c r="F3" s="110"/>
      <c r="G3" s="110"/>
      <c r="H3" s="110"/>
      <c r="I3" s="111"/>
      <c r="J3" s="110"/>
      <c r="K3" s="110"/>
      <c r="L3" s="20"/>
      <c r="AT3" s="17" t="s">
        <v>88</v>
      </c>
    </row>
    <row r="4" spans="1:46" s="1" customFormat="1" ht="24.95" customHeight="1">
      <c r="B4" s="20"/>
      <c r="D4" s="112" t="s">
        <v>92</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16.5" customHeight="1">
      <c r="B7" s="20"/>
      <c r="E7" s="311" t="str">
        <f>'Rekapitulace stavby'!K6</f>
        <v>DOBŘÍŠ, UL. U SLÁVIE - STAVEBNÍ ÚPRAVY</v>
      </c>
      <c r="F7" s="312"/>
      <c r="G7" s="312"/>
      <c r="H7" s="312"/>
      <c r="I7" s="108"/>
      <c r="L7" s="20"/>
    </row>
    <row r="8" spans="1:46" s="2" customFormat="1" ht="12" customHeight="1">
      <c r="A8" s="34"/>
      <c r="B8" s="39"/>
      <c r="C8" s="34"/>
      <c r="D8" s="114" t="s">
        <v>93</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968</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19</v>
      </c>
      <c r="G11" s="34"/>
      <c r="H11" s="34"/>
      <c r="I11" s="117" t="s">
        <v>20</v>
      </c>
      <c r="J11" s="116"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22</v>
      </c>
      <c r="E12" s="34"/>
      <c r="F12" s="116" t="s">
        <v>23</v>
      </c>
      <c r="G12" s="34"/>
      <c r="H12" s="34"/>
      <c r="I12" s="117" t="s">
        <v>24</v>
      </c>
      <c r="J12" s="118" t="str">
        <f>'Rekapitulace stavby'!AN8</f>
        <v>31. 7. 2020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26</v>
      </c>
      <c r="E14" s="34"/>
      <c r="F14" s="34"/>
      <c r="G14" s="34"/>
      <c r="H14" s="34"/>
      <c r="I14" s="117" t="s">
        <v>27</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tr">
        <f>IF('Rekapitulace stavby'!E11="","",'Rekapitulace stavby'!E11)</f>
        <v xml:space="preserve"> </v>
      </c>
      <c r="F15" s="34"/>
      <c r="G15" s="34"/>
      <c r="H15" s="34"/>
      <c r="I15" s="117" t="s">
        <v>29</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27</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29</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27</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33</v>
      </c>
      <c r="F21" s="34"/>
      <c r="G21" s="34"/>
      <c r="H21" s="34"/>
      <c r="I21" s="117" t="s">
        <v>29</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35</v>
      </c>
      <c r="E23" s="34"/>
      <c r="F23" s="34"/>
      <c r="G23" s="34"/>
      <c r="H23" s="34"/>
      <c r="I23" s="117" t="s">
        <v>27</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tr">
        <f>IF('Rekapitulace stavby'!E20="","",'Rekapitulace stavby'!E20)</f>
        <v xml:space="preserve"> </v>
      </c>
      <c r="F24" s="34"/>
      <c r="G24" s="34"/>
      <c r="H24" s="34"/>
      <c r="I24" s="117" t="s">
        <v>29</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36</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38</v>
      </c>
      <c r="E30" s="34"/>
      <c r="F30" s="34"/>
      <c r="G30" s="34"/>
      <c r="H30" s="34"/>
      <c r="I30" s="115"/>
      <c r="J30" s="126">
        <f>ROUND(J120,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40</v>
      </c>
      <c r="G32" s="34"/>
      <c r="H32" s="34"/>
      <c r="I32" s="128" t="s">
        <v>39</v>
      </c>
      <c r="J32" s="127" t="s">
        <v>41</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42</v>
      </c>
      <c r="E33" s="114" t="s">
        <v>43</v>
      </c>
      <c r="F33" s="130">
        <f>ROUND((SUM(BE120:BE141)),  2)</f>
        <v>0</v>
      </c>
      <c r="G33" s="34"/>
      <c r="H33" s="34"/>
      <c r="I33" s="131">
        <v>0.21</v>
      </c>
      <c r="J33" s="130">
        <f>ROUND(((SUM(BE120:BE141))*I33),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44</v>
      </c>
      <c r="F34" s="130">
        <f>ROUND((SUM(BF120:BF141)),  2)</f>
        <v>0</v>
      </c>
      <c r="G34" s="34"/>
      <c r="H34" s="34"/>
      <c r="I34" s="131">
        <v>0.15</v>
      </c>
      <c r="J34" s="130">
        <f>ROUND(((SUM(BF120:BF141))*I34),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45</v>
      </c>
      <c r="F35" s="130">
        <f>ROUND((SUM(BG120:BG141)),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46</v>
      </c>
      <c r="F36" s="130">
        <f>ROUND((SUM(BH120:BH141)),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47</v>
      </c>
      <c r="F37" s="130">
        <f>ROUND((SUM(BI120:BI141)),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48</v>
      </c>
      <c r="E39" s="134"/>
      <c r="F39" s="134"/>
      <c r="G39" s="135" t="s">
        <v>49</v>
      </c>
      <c r="H39" s="136" t="s">
        <v>50</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51</v>
      </c>
      <c r="E50" s="141"/>
      <c r="F50" s="141"/>
      <c r="G50" s="140" t="s">
        <v>52</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53</v>
      </c>
      <c r="E61" s="144"/>
      <c r="F61" s="145" t="s">
        <v>54</v>
      </c>
      <c r="G61" s="143" t="s">
        <v>53</v>
      </c>
      <c r="H61" s="144"/>
      <c r="I61" s="146"/>
      <c r="J61" s="147" t="s">
        <v>54</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55</v>
      </c>
      <c r="E65" s="148"/>
      <c r="F65" s="148"/>
      <c r="G65" s="140" t="s">
        <v>56</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53</v>
      </c>
      <c r="E76" s="144"/>
      <c r="F76" s="145" t="s">
        <v>54</v>
      </c>
      <c r="G76" s="143" t="s">
        <v>53</v>
      </c>
      <c r="H76" s="144"/>
      <c r="I76" s="146"/>
      <c r="J76" s="147" t="s">
        <v>54</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95</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18" t="str">
        <f>E7</f>
        <v>DOBŘÍŠ, UL. U SLÁVIE - STAVEBNÍ ÚPRAVY</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93</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89" t="str">
        <f>E9</f>
        <v>VRN - Vedlejší rozpočtové náklady</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22</v>
      </c>
      <c r="D89" s="36"/>
      <c r="E89" s="36"/>
      <c r="F89" s="27" t="str">
        <f>F12</f>
        <v>Dobříš</v>
      </c>
      <c r="G89" s="36"/>
      <c r="H89" s="36"/>
      <c r="I89" s="117" t="s">
        <v>24</v>
      </c>
      <c r="J89" s="66" t="str">
        <f>IF(J12="","",J12)</f>
        <v>31. 7. 2020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26</v>
      </c>
      <c r="D91" s="36"/>
      <c r="E91" s="36"/>
      <c r="F91" s="27" t="str">
        <f>E15</f>
        <v xml:space="preserve"> </v>
      </c>
      <c r="G91" s="36"/>
      <c r="H91" s="36"/>
      <c r="I91" s="117" t="s">
        <v>32</v>
      </c>
      <c r="J91" s="32" t="str">
        <f>E21</f>
        <v>Ing. Jiří Cihlář</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35</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96</v>
      </c>
      <c r="D94" s="157"/>
      <c r="E94" s="157"/>
      <c r="F94" s="157"/>
      <c r="G94" s="157"/>
      <c r="H94" s="157"/>
      <c r="I94" s="158"/>
      <c r="J94" s="159" t="s">
        <v>97</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98</v>
      </c>
      <c r="D96" s="36"/>
      <c r="E96" s="36"/>
      <c r="F96" s="36"/>
      <c r="G96" s="36"/>
      <c r="H96" s="36"/>
      <c r="I96" s="115"/>
      <c r="J96" s="84">
        <f>J120</f>
        <v>0</v>
      </c>
      <c r="K96" s="36"/>
      <c r="L96" s="51"/>
      <c r="S96" s="34"/>
      <c r="T96" s="34"/>
      <c r="U96" s="34"/>
      <c r="V96" s="34"/>
      <c r="W96" s="34"/>
      <c r="X96" s="34"/>
      <c r="Y96" s="34"/>
      <c r="Z96" s="34"/>
      <c r="AA96" s="34"/>
      <c r="AB96" s="34"/>
      <c r="AC96" s="34"/>
      <c r="AD96" s="34"/>
      <c r="AE96" s="34"/>
      <c r="AU96" s="17" t="s">
        <v>99</v>
      </c>
    </row>
    <row r="97" spans="1:31" s="9" customFormat="1" ht="24.95" customHeight="1">
      <c r="B97" s="161"/>
      <c r="C97" s="162"/>
      <c r="D97" s="163" t="s">
        <v>968</v>
      </c>
      <c r="E97" s="164"/>
      <c r="F97" s="164"/>
      <c r="G97" s="164"/>
      <c r="H97" s="164"/>
      <c r="I97" s="165"/>
      <c r="J97" s="166">
        <f>J121</f>
        <v>0</v>
      </c>
      <c r="K97" s="162"/>
      <c r="L97" s="167"/>
    </row>
    <row r="98" spans="1:31" s="10" customFormat="1" ht="19.899999999999999" customHeight="1">
      <c r="B98" s="168"/>
      <c r="C98" s="169"/>
      <c r="D98" s="170" t="s">
        <v>969</v>
      </c>
      <c r="E98" s="171"/>
      <c r="F98" s="171"/>
      <c r="G98" s="171"/>
      <c r="H98" s="171"/>
      <c r="I98" s="172"/>
      <c r="J98" s="173">
        <f>J122</f>
        <v>0</v>
      </c>
      <c r="K98" s="169"/>
      <c r="L98" s="174"/>
    </row>
    <row r="99" spans="1:31" s="10" customFormat="1" ht="19.899999999999999" customHeight="1">
      <c r="B99" s="168"/>
      <c r="C99" s="169"/>
      <c r="D99" s="170" t="s">
        <v>970</v>
      </c>
      <c r="E99" s="171"/>
      <c r="F99" s="171"/>
      <c r="G99" s="171"/>
      <c r="H99" s="171"/>
      <c r="I99" s="172"/>
      <c r="J99" s="173">
        <f>J133</f>
        <v>0</v>
      </c>
      <c r="K99" s="169"/>
      <c r="L99" s="174"/>
    </row>
    <row r="100" spans="1:31" s="10" customFormat="1" ht="19.899999999999999" customHeight="1">
      <c r="B100" s="168"/>
      <c r="C100" s="169"/>
      <c r="D100" s="170" t="s">
        <v>971</v>
      </c>
      <c r="E100" s="171"/>
      <c r="F100" s="171"/>
      <c r="G100" s="171"/>
      <c r="H100" s="171"/>
      <c r="I100" s="172"/>
      <c r="J100" s="173">
        <f>J138</f>
        <v>0</v>
      </c>
      <c r="K100" s="169"/>
      <c r="L100" s="174"/>
    </row>
    <row r="101" spans="1:31" s="2" customFormat="1" ht="21.75" customHeight="1">
      <c r="A101" s="34"/>
      <c r="B101" s="35"/>
      <c r="C101" s="36"/>
      <c r="D101" s="36"/>
      <c r="E101" s="36"/>
      <c r="F101" s="36"/>
      <c r="G101" s="36"/>
      <c r="H101" s="36"/>
      <c r="I101" s="115"/>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152"/>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155"/>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111</v>
      </c>
      <c r="D107" s="36"/>
      <c r="E107" s="36"/>
      <c r="F107" s="36"/>
      <c r="G107" s="36"/>
      <c r="H107" s="36"/>
      <c r="I107" s="115"/>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18" t="str">
        <f>E7</f>
        <v>DOBŘÍŠ, UL. U SLÁVIE - STAVEBNÍ ÚPRAVY</v>
      </c>
      <c r="F110" s="319"/>
      <c r="G110" s="319"/>
      <c r="H110" s="319"/>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93</v>
      </c>
      <c r="D111" s="36"/>
      <c r="E111" s="36"/>
      <c r="F111" s="36"/>
      <c r="G111" s="36"/>
      <c r="H111" s="36"/>
      <c r="I111" s="115"/>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89" t="str">
        <f>E9</f>
        <v>VRN - Vedlejší rozpočtové náklady</v>
      </c>
      <c r="F112" s="320"/>
      <c r="G112" s="320"/>
      <c r="H112" s="320"/>
      <c r="I112" s="115"/>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115"/>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22</v>
      </c>
      <c r="D114" s="36"/>
      <c r="E114" s="36"/>
      <c r="F114" s="27" t="str">
        <f>F12</f>
        <v>Dobříš</v>
      </c>
      <c r="G114" s="36"/>
      <c r="H114" s="36"/>
      <c r="I114" s="117" t="s">
        <v>24</v>
      </c>
      <c r="J114" s="66" t="str">
        <f>IF(J12="","",J12)</f>
        <v>31. 7. 2020</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26</v>
      </c>
      <c r="D116" s="36"/>
      <c r="E116" s="36"/>
      <c r="F116" s="27" t="str">
        <f>E15</f>
        <v xml:space="preserve"> </v>
      </c>
      <c r="G116" s="36"/>
      <c r="H116" s="36"/>
      <c r="I116" s="117" t="s">
        <v>32</v>
      </c>
      <c r="J116" s="32" t="str">
        <f>E21</f>
        <v>Ing. Jiří Cihlář</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30</v>
      </c>
      <c r="D117" s="36"/>
      <c r="E117" s="36"/>
      <c r="F117" s="27" t="str">
        <f>IF(E18="","",E18)</f>
        <v>Vyplň údaj</v>
      </c>
      <c r="G117" s="36"/>
      <c r="H117" s="36"/>
      <c r="I117" s="117" t="s">
        <v>35</v>
      </c>
      <c r="J117" s="32" t="str">
        <f>E24</f>
        <v xml:space="preserve"> </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115"/>
      <c r="J118" s="36"/>
      <c r="K118" s="36"/>
      <c r="L118" s="51"/>
      <c r="S118" s="34"/>
      <c r="T118" s="34"/>
      <c r="U118" s="34"/>
      <c r="V118" s="34"/>
      <c r="W118" s="34"/>
      <c r="X118" s="34"/>
      <c r="Y118" s="34"/>
      <c r="Z118" s="34"/>
      <c r="AA118" s="34"/>
      <c r="AB118" s="34"/>
      <c r="AC118" s="34"/>
      <c r="AD118" s="34"/>
      <c r="AE118" s="34"/>
    </row>
    <row r="119" spans="1:65" s="11" customFormat="1" ht="29.25" customHeight="1">
      <c r="A119" s="175"/>
      <c r="B119" s="176"/>
      <c r="C119" s="177" t="s">
        <v>112</v>
      </c>
      <c r="D119" s="178" t="s">
        <v>63</v>
      </c>
      <c r="E119" s="178" t="s">
        <v>59</v>
      </c>
      <c r="F119" s="178" t="s">
        <v>60</v>
      </c>
      <c r="G119" s="178" t="s">
        <v>113</v>
      </c>
      <c r="H119" s="178" t="s">
        <v>114</v>
      </c>
      <c r="I119" s="179" t="s">
        <v>115</v>
      </c>
      <c r="J119" s="178" t="s">
        <v>97</v>
      </c>
      <c r="K119" s="180" t="s">
        <v>116</v>
      </c>
      <c r="L119" s="181"/>
      <c r="M119" s="75" t="s">
        <v>1</v>
      </c>
      <c r="N119" s="76" t="s">
        <v>42</v>
      </c>
      <c r="O119" s="76" t="s">
        <v>117</v>
      </c>
      <c r="P119" s="76" t="s">
        <v>118</v>
      </c>
      <c r="Q119" s="76" t="s">
        <v>119</v>
      </c>
      <c r="R119" s="76" t="s">
        <v>120</v>
      </c>
      <c r="S119" s="76" t="s">
        <v>121</v>
      </c>
      <c r="T119" s="77" t="s">
        <v>122</v>
      </c>
      <c r="U119" s="175"/>
      <c r="V119" s="175"/>
      <c r="W119" s="175"/>
      <c r="X119" s="175"/>
      <c r="Y119" s="175"/>
      <c r="Z119" s="175"/>
      <c r="AA119" s="175"/>
      <c r="AB119" s="175"/>
      <c r="AC119" s="175"/>
      <c r="AD119" s="175"/>
      <c r="AE119" s="175"/>
    </row>
    <row r="120" spans="1:65" s="2" customFormat="1" ht="22.9" customHeight="1">
      <c r="A120" s="34"/>
      <c r="B120" s="35"/>
      <c r="C120" s="82" t="s">
        <v>123</v>
      </c>
      <c r="D120" s="36"/>
      <c r="E120" s="36"/>
      <c r="F120" s="36"/>
      <c r="G120" s="36"/>
      <c r="H120" s="36"/>
      <c r="I120" s="115"/>
      <c r="J120" s="182">
        <f>BK120</f>
        <v>0</v>
      </c>
      <c r="K120" s="36"/>
      <c r="L120" s="39"/>
      <c r="M120" s="78"/>
      <c r="N120" s="183"/>
      <c r="O120" s="79"/>
      <c r="P120" s="184">
        <f>P121</f>
        <v>0</v>
      </c>
      <c r="Q120" s="79"/>
      <c r="R120" s="184">
        <f>R121</f>
        <v>0</v>
      </c>
      <c r="S120" s="79"/>
      <c r="T120" s="185">
        <f>T121</f>
        <v>0</v>
      </c>
      <c r="U120" s="34"/>
      <c r="V120" s="34"/>
      <c r="W120" s="34"/>
      <c r="X120" s="34"/>
      <c r="Y120" s="34"/>
      <c r="Z120" s="34"/>
      <c r="AA120" s="34"/>
      <c r="AB120" s="34"/>
      <c r="AC120" s="34"/>
      <c r="AD120" s="34"/>
      <c r="AE120" s="34"/>
      <c r="AT120" s="17" t="s">
        <v>77</v>
      </c>
      <c r="AU120" s="17" t="s">
        <v>99</v>
      </c>
      <c r="BK120" s="186">
        <f>BK121</f>
        <v>0</v>
      </c>
    </row>
    <row r="121" spans="1:65" s="12" customFormat="1" ht="25.9" customHeight="1">
      <c r="B121" s="187"/>
      <c r="C121" s="188"/>
      <c r="D121" s="189" t="s">
        <v>77</v>
      </c>
      <c r="E121" s="190" t="s">
        <v>89</v>
      </c>
      <c r="F121" s="190" t="s">
        <v>90</v>
      </c>
      <c r="G121" s="188"/>
      <c r="H121" s="188"/>
      <c r="I121" s="191"/>
      <c r="J121" s="192">
        <f>BK121</f>
        <v>0</v>
      </c>
      <c r="K121" s="188"/>
      <c r="L121" s="193"/>
      <c r="M121" s="194"/>
      <c r="N121" s="195"/>
      <c r="O121" s="195"/>
      <c r="P121" s="196">
        <f>P122+P133+P138</f>
        <v>0</v>
      </c>
      <c r="Q121" s="195"/>
      <c r="R121" s="196">
        <f>R122+R133+R138</f>
        <v>0</v>
      </c>
      <c r="S121" s="195"/>
      <c r="T121" s="197">
        <f>T122+T133+T138</f>
        <v>0</v>
      </c>
      <c r="AR121" s="198" t="s">
        <v>161</v>
      </c>
      <c r="AT121" s="199" t="s">
        <v>77</v>
      </c>
      <c r="AU121" s="199" t="s">
        <v>78</v>
      </c>
      <c r="AY121" s="198" t="s">
        <v>126</v>
      </c>
      <c r="BK121" s="200">
        <f>BK122+BK133+BK138</f>
        <v>0</v>
      </c>
    </row>
    <row r="122" spans="1:65" s="12" customFormat="1" ht="22.9" customHeight="1">
      <c r="B122" s="187"/>
      <c r="C122" s="188"/>
      <c r="D122" s="189" t="s">
        <v>77</v>
      </c>
      <c r="E122" s="201" t="s">
        <v>972</v>
      </c>
      <c r="F122" s="201" t="s">
        <v>973</v>
      </c>
      <c r="G122" s="188"/>
      <c r="H122" s="188"/>
      <c r="I122" s="191"/>
      <c r="J122" s="202">
        <f>BK122</f>
        <v>0</v>
      </c>
      <c r="K122" s="188"/>
      <c r="L122" s="193"/>
      <c r="M122" s="194"/>
      <c r="N122" s="195"/>
      <c r="O122" s="195"/>
      <c r="P122" s="196">
        <f>SUM(P123:P132)</f>
        <v>0</v>
      </c>
      <c r="Q122" s="195"/>
      <c r="R122" s="196">
        <f>SUM(R123:R132)</f>
        <v>0</v>
      </c>
      <c r="S122" s="195"/>
      <c r="T122" s="197">
        <f>SUM(T123:T132)</f>
        <v>0</v>
      </c>
      <c r="AR122" s="198" t="s">
        <v>161</v>
      </c>
      <c r="AT122" s="199" t="s">
        <v>77</v>
      </c>
      <c r="AU122" s="199" t="s">
        <v>86</v>
      </c>
      <c r="AY122" s="198" t="s">
        <v>126</v>
      </c>
      <c r="BK122" s="200">
        <f>SUM(BK123:BK132)</f>
        <v>0</v>
      </c>
    </row>
    <row r="123" spans="1:65" s="2" customFormat="1" ht="21.75" customHeight="1">
      <c r="A123" s="34"/>
      <c r="B123" s="35"/>
      <c r="C123" s="203" t="s">
        <v>86</v>
      </c>
      <c r="D123" s="203" t="s">
        <v>128</v>
      </c>
      <c r="E123" s="204" t="s">
        <v>974</v>
      </c>
      <c r="F123" s="205" t="s">
        <v>975</v>
      </c>
      <c r="G123" s="206" t="s">
        <v>976</v>
      </c>
      <c r="H123" s="207">
        <v>4</v>
      </c>
      <c r="I123" s="208"/>
      <c r="J123" s="209">
        <f>ROUND(I123*H123,2)</f>
        <v>0</v>
      </c>
      <c r="K123" s="205" t="s">
        <v>132</v>
      </c>
      <c r="L123" s="39"/>
      <c r="M123" s="210" t="s">
        <v>1</v>
      </c>
      <c r="N123" s="211" t="s">
        <v>43</v>
      </c>
      <c r="O123" s="71"/>
      <c r="P123" s="212">
        <f>O123*H123</f>
        <v>0</v>
      </c>
      <c r="Q123" s="212">
        <v>0</v>
      </c>
      <c r="R123" s="212">
        <f>Q123*H123</f>
        <v>0</v>
      </c>
      <c r="S123" s="212">
        <v>0</v>
      </c>
      <c r="T123" s="213">
        <f>S123*H123</f>
        <v>0</v>
      </c>
      <c r="U123" s="34"/>
      <c r="V123" s="34"/>
      <c r="W123" s="34"/>
      <c r="X123" s="34"/>
      <c r="Y123" s="34"/>
      <c r="Z123" s="34"/>
      <c r="AA123" s="34"/>
      <c r="AB123" s="34"/>
      <c r="AC123" s="34"/>
      <c r="AD123" s="34"/>
      <c r="AE123" s="34"/>
      <c r="AR123" s="214" t="s">
        <v>977</v>
      </c>
      <c r="AT123" s="214" t="s">
        <v>128</v>
      </c>
      <c r="AU123" s="214" t="s">
        <v>88</v>
      </c>
      <c r="AY123" s="17" t="s">
        <v>126</v>
      </c>
      <c r="BE123" s="215">
        <f>IF(N123="základní",J123,0)</f>
        <v>0</v>
      </c>
      <c r="BF123" s="215">
        <f>IF(N123="snížená",J123,0)</f>
        <v>0</v>
      </c>
      <c r="BG123" s="215">
        <f>IF(N123="zákl. přenesená",J123,0)</f>
        <v>0</v>
      </c>
      <c r="BH123" s="215">
        <f>IF(N123="sníž. přenesená",J123,0)</f>
        <v>0</v>
      </c>
      <c r="BI123" s="215">
        <f>IF(N123="nulová",J123,0)</f>
        <v>0</v>
      </c>
      <c r="BJ123" s="17" t="s">
        <v>86</v>
      </c>
      <c r="BK123" s="215">
        <f>ROUND(I123*H123,2)</f>
        <v>0</v>
      </c>
      <c r="BL123" s="17" t="s">
        <v>977</v>
      </c>
      <c r="BM123" s="214" t="s">
        <v>978</v>
      </c>
    </row>
    <row r="124" spans="1:65" s="2" customFormat="1" ht="11.25">
      <c r="A124" s="34"/>
      <c r="B124" s="35"/>
      <c r="C124" s="36"/>
      <c r="D124" s="216" t="s">
        <v>135</v>
      </c>
      <c r="E124" s="36"/>
      <c r="F124" s="217" t="s">
        <v>979</v>
      </c>
      <c r="G124" s="36"/>
      <c r="H124" s="36"/>
      <c r="I124" s="115"/>
      <c r="J124" s="36"/>
      <c r="K124" s="36"/>
      <c r="L124" s="39"/>
      <c r="M124" s="218"/>
      <c r="N124" s="219"/>
      <c r="O124" s="71"/>
      <c r="P124" s="71"/>
      <c r="Q124" s="71"/>
      <c r="R124" s="71"/>
      <c r="S124" s="71"/>
      <c r="T124" s="72"/>
      <c r="U124" s="34"/>
      <c r="V124" s="34"/>
      <c r="W124" s="34"/>
      <c r="X124" s="34"/>
      <c r="Y124" s="34"/>
      <c r="Z124" s="34"/>
      <c r="AA124" s="34"/>
      <c r="AB124" s="34"/>
      <c r="AC124" s="34"/>
      <c r="AD124" s="34"/>
      <c r="AE124" s="34"/>
      <c r="AT124" s="17" t="s">
        <v>135</v>
      </c>
      <c r="AU124" s="17" t="s">
        <v>88</v>
      </c>
    </row>
    <row r="125" spans="1:65" s="2" customFormat="1" ht="16.5" customHeight="1">
      <c r="A125" s="34"/>
      <c r="B125" s="35"/>
      <c r="C125" s="203" t="s">
        <v>88</v>
      </c>
      <c r="D125" s="203" t="s">
        <v>128</v>
      </c>
      <c r="E125" s="204" t="s">
        <v>980</v>
      </c>
      <c r="F125" s="205" t="s">
        <v>981</v>
      </c>
      <c r="G125" s="206" t="s">
        <v>976</v>
      </c>
      <c r="H125" s="207">
        <v>1</v>
      </c>
      <c r="I125" s="208"/>
      <c r="J125" s="209">
        <f>ROUND(I125*H125,2)</f>
        <v>0</v>
      </c>
      <c r="K125" s="205" t="s">
        <v>132</v>
      </c>
      <c r="L125" s="39"/>
      <c r="M125" s="210" t="s">
        <v>1</v>
      </c>
      <c r="N125" s="211" t="s">
        <v>43</v>
      </c>
      <c r="O125" s="71"/>
      <c r="P125" s="212">
        <f>O125*H125</f>
        <v>0</v>
      </c>
      <c r="Q125" s="212">
        <v>0</v>
      </c>
      <c r="R125" s="212">
        <f>Q125*H125</f>
        <v>0</v>
      </c>
      <c r="S125" s="212">
        <v>0</v>
      </c>
      <c r="T125" s="213">
        <f>S125*H125</f>
        <v>0</v>
      </c>
      <c r="U125" s="34"/>
      <c r="V125" s="34"/>
      <c r="W125" s="34"/>
      <c r="X125" s="34"/>
      <c r="Y125" s="34"/>
      <c r="Z125" s="34"/>
      <c r="AA125" s="34"/>
      <c r="AB125" s="34"/>
      <c r="AC125" s="34"/>
      <c r="AD125" s="34"/>
      <c r="AE125" s="34"/>
      <c r="AR125" s="214" t="s">
        <v>977</v>
      </c>
      <c r="AT125" s="214" t="s">
        <v>128</v>
      </c>
      <c r="AU125" s="214" t="s">
        <v>88</v>
      </c>
      <c r="AY125" s="17" t="s">
        <v>126</v>
      </c>
      <c r="BE125" s="215">
        <f>IF(N125="základní",J125,0)</f>
        <v>0</v>
      </c>
      <c r="BF125" s="215">
        <f>IF(N125="snížená",J125,0)</f>
        <v>0</v>
      </c>
      <c r="BG125" s="215">
        <f>IF(N125="zákl. přenesená",J125,0)</f>
        <v>0</v>
      </c>
      <c r="BH125" s="215">
        <f>IF(N125="sníž. přenesená",J125,0)</f>
        <v>0</v>
      </c>
      <c r="BI125" s="215">
        <f>IF(N125="nulová",J125,0)</f>
        <v>0</v>
      </c>
      <c r="BJ125" s="17" t="s">
        <v>86</v>
      </c>
      <c r="BK125" s="215">
        <f>ROUND(I125*H125,2)</f>
        <v>0</v>
      </c>
      <c r="BL125" s="17" t="s">
        <v>977</v>
      </c>
      <c r="BM125" s="214" t="s">
        <v>982</v>
      </c>
    </row>
    <row r="126" spans="1:65" s="2" customFormat="1" ht="11.25">
      <c r="A126" s="34"/>
      <c r="B126" s="35"/>
      <c r="C126" s="36"/>
      <c r="D126" s="216" t="s">
        <v>135</v>
      </c>
      <c r="E126" s="36"/>
      <c r="F126" s="217" t="s">
        <v>983</v>
      </c>
      <c r="G126" s="36"/>
      <c r="H126" s="36"/>
      <c r="I126" s="115"/>
      <c r="J126" s="36"/>
      <c r="K126" s="36"/>
      <c r="L126" s="39"/>
      <c r="M126" s="218"/>
      <c r="N126" s="219"/>
      <c r="O126" s="71"/>
      <c r="P126" s="71"/>
      <c r="Q126" s="71"/>
      <c r="R126" s="71"/>
      <c r="S126" s="71"/>
      <c r="T126" s="72"/>
      <c r="U126" s="34"/>
      <c r="V126" s="34"/>
      <c r="W126" s="34"/>
      <c r="X126" s="34"/>
      <c r="Y126" s="34"/>
      <c r="Z126" s="34"/>
      <c r="AA126" s="34"/>
      <c r="AB126" s="34"/>
      <c r="AC126" s="34"/>
      <c r="AD126" s="34"/>
      <c r="AE126" s="34"/>
      <c r="AT126" s="17" t="s">
        <v>135</v>
      </c>
      <c r="AU126" s="17" t="s">
        <v>88</v>
      </c>
    </row>
    <row r="127" spans="1:65" s="2" customFormat="1" ht="19.5">
      <c r="A127" s="34"/>
      <c r="B127" s="35"/>
      <c r="C127" s="36"/>
      <c r="D127" s="216" t="s">
        <v>139</v>
      </c>
      <c r="E127" s="36"/>
      <c r="F127" s="220" t="s">
        <v>984</v>
      </c>
      <c r="G127" s="36"/>
      <c r="H127" s="36"/>
      <c r="I127" s="115"/>
      <c r="J127" s="36"/>
      <c r="K127" s="36"/>
      <c r="L127" s="39"/>
      <c r="M127" s="218"/>
      <c r="N127" s="219"/>
      <c r="O127" s="71"/>
      <c r="P127" s="71"/>
      <c r="Q127" s="71"/>
      <c r="R127" s="71"/>
      <c r="S127" s="71"/>
      <c r="T127" s="72"/>
      <c r="U127" s="34"/>
      <c r="V127" s="34"/>
      <c r="W127" s="34"/>
      <c r="X127" s="34"/>
      <c r="Y127" s="34"/>
      <c r="Z127" s="34"/>
      <c r="AA127" s="34"/>
      <c r="AB127" s="34"/>
      <c r="AC127" s="34"/>
      <c r="AD127" s="34"/>
      <c r="AE127" s="34"/>
      <c r="AT127" s="17" t="s">
        <v>139</v>
      </c>
      <c r="AU127" s="17" t="s">
        <v>88</v>
      </c>
    </row>
    <row r="128" spans="1:65" s="2" customFormat="1" ht="16.5" customHeight="1">
      <c r="A128" s="34"/>
      <c r="B128" s="35"/>
      <c r="C128" s="203" t="s">
        <v>148</v>
      </c>
      <c r="D128" s="203" t="s">
        <v>128</v>
      </c>
      <c r="E128" s="204" t="s">
        <v>985</v>
      </c>
      <c r="F128" s="205" t="s">
        <v>986</v>
      </c>
      <c r="G128" s="206" t="s">
        <v>976</v>
      </c>
      <c r="H128" s="207">
        <v>1</v>
      </c>
      <c r="I128" s="208"/>
      <c r="J128" s="209">
        <f>ROUND(I128*H128,2)</f>
        <v>0</v>
      </c>
      <c r="K128" s="205" t="s">
        <v>132</v>
      </c>
      <c r="L128" s="39"/>
      <c r="M128" s="210" t="s">
        <v>1</v>
      </c>
      <c r="N128" s="211" t="s">
        <v>43</v>
      </c>
      <c r="O128" s="71"/>
      <c r="P128" s="212">
        <f>O128*H128</f>
        <v>0</v>
      </c>
      <c r="Q128" s="212">
        <v>0</v>
      </c>
      <c r="R128" s="212">
        <f>Q128*H128</f>
        <v>0</v>
      </c>
      <c r="S128" s="212">
        <v>0</v>
      </c>
      <c r="T128" s="213">
        <f>S128*H128</f>
        <v>0</v>
      </c>
      <c r="U128" s="34"/>
      <c r="V128" s="34"/>
      <c r="W128" s="34"/>
      <c r="X128" s="34"/>
      <c r="Y128" s="34"/>
      <c r="Z128" s="34"/>
      <c r="AA128" s="34"/>
      <c r="AB128" s="34"/>
      <c r="AC128" s="34"/>
      <c r="AD128" s="34"/>
      <c r="AE128" s="34"/>
      <c r="AR128" s="214" t="s">
        <v>977</v>
      </c>
      <c r="AT128" s="214" t="s">
        <v>128</v>
      </c>
      <c r="AU128" s="214" t="s">
        <v>88</v>
      </c>
      <c r="AY128" s="17" t="s">
        <v>126</v>
      </c>
      <c r="BE128" s="215">
        <f>IF(N128="základní",J128,0)</f>
        <v>0</v>
      </c>
      <c r="BF128" s="215">
        <f>IF(N128="snížená",J128,0)</f>
        <v>0</v>
      </c>
      <c r="BG128" s="215">
        <f>IF(N128="zákl. přenesená",J128,0)</f>
        <v>0</v>
      </c>
      <c r="BH128" s="215">
        <f>IF(N128="sníž. přenesená",J128,0)</f>
        <v>0</v>
      </c>
      <c r="BI128" s="215">
        <f>IF(N128="nulová",J128,0)</f>
        <v>0</v>
      </c>
      <c r="BJ128" s="17" t="s">
        <v>86</v>
      </c>
      <c r="BK128" s="215">
        <f>ROUND(I128*H128,2)</f>
        <v>0</v>
      </c>
      <c r="BL128" s="17" t="s">
        <v>977</v>
      </c>
      <c r="BM128" s="214" t="s">
        <v>987</v>
      </c>
    </row>
    <row r="129" spans="1:65" s="2" customFormat="1" ht="11.25">
      <c r="A129" s="34"/>
      <c r="B129" s="35"/>
      <c r="C129" s="36"/>
      <c r="D129" s="216" t="s">
        <v>135</v>
      </c>
      <c r="E129" s="36"/>
      <c r="F129" s="217" t="s">
        <v>986</v>
      </c>
      <c r="G129" s="36"/>
      <c r="H129" s="36"/>
      <c r="I129" s="115"/>
      <c r="J129" s="36"/>
      <c r="K129" s="36"/>
      <c r="L129" s="39"/>
      <c r="M129" s="218"/>
      <c r="N129" s="219"/>
      <c r="O129" s="71"/>
      <c r="P129" s="71"/>
      <c r="Q129" s="71"/>
      <c r="R129" s="71"/>
      <c r="S129" s="71"/>
      <c r="T129" s="72"/>
      <c r="U129" s="34"/>
      <c r="V129" s="34"/>
      <c r="W129" s="34"/>
      <c r="X129" s="34"/>
      <c r="Y129" s="34"/>
      <c r="Z129" s="34"/>
      <c r="AA129" s="34"/>
      <c r="AB129" s="34"/>
      <c r="AC129" s="34"/>
      <c r="AD129" s="34"/>
      <c r="AE129" s="34"/>
      <c r="AT129" s="17" t="s">
        <v>135</v>
      </c>
      <c r="AU129" s="17" t="s">
        <v>88</v>
      </c>
    </row>
    <row r="130" spans="1:65" s="2" customFormat="1" ht="16.5" customHeight="1">
      <c r="A130" s="34"/>
      <c r="B130" s="35"/>
      <c r="C130" s="203" t="s">
        <v>133</v>
      </c>
      <c r="D130" s="203" t="s">
        <v>128</v>
      </c>
      <c r="E130" s="204" t="s">
        <v>988</v>
      </c>
      <c r="F130" s="205" t="s">
        <v>989</v>
      </c>
      <c r="G130" s="206" t="s">
        <v>976</v>
      </c>
      <c r="H130" s="207">
        <v>1</v>
      </c>
      <c r="I130" s="208"/>
      <c r="J130" s="209">
        <f>ROUND(I130*H130,2)</f>
        <v>0</v>
      </c>
      <c r="K130" s="205" t="s">
        <v>132</v>
      </c>
      <c r="L130" s="39"/>
      <c r="M130" s="210" t="s">
        <v>1</v>
      </c>
      <c r="N130" s="211" t="s">
        <v>43</v>
      </c>
      <c r="O130" s="71"/>
      <c r="P130" s="212">
        <f>O130*H130</f>
        <v>0</v>
      </c>
      <c r="Q130" s="212">
        <v>0</v>
      </c>
      <c r="R130" s="212">
        <f>Q130*H130</f>
        <v>0</v>
      </c>
      <c r="S130" s="212">
        <v>0</v>
      </c>
      <c r="T130" s="213">
        <f>S130*H130</f>
        <v>0</v>
      </c>
      <c r="U130" s="34"/>
      <c r="V130" s="34"/>
      <c r="W130" s="34"/>
      <c r="X130" s="34"/>
      <c r="Y130" s="34"/>
      <c r="Z130" s="34"/>
      <c r="AA130" s="34"/>
      <c r="AB130" s="34"/>
      <c r="AC130" s="34"/>
      <c r="AD130" s="34"/>
      <c r="AE130" s="34"/>
      <c r="AR130" s="214" t="s">
        <v>977</v>
      </c>
      <c r="AT130" s="214" t="s">
        <v>128</v>
      </c>
      <c r="AU130" s="214" t="s">
        <v>88</v>
      </c>
      <c r="AY130" s="17" t="s">
        <v>126</v>
      </c>
      <c r="BE130" s="215">
        <f>IF(N130="základní",J130,0)</f>
        <v>0</v>
      </c>
      <c r="BF130" s="215">
        <f>IF(N130="snížená",J130,0)</f>
        <v>0</v>
      </c>
      <c r="BG130" s="215">
        <f>IF(N130="zákl. přenesená",J130,0)</f>
        <v>0</v>
      </c>
      <c r="BH130" s="215">
        <f>IF(N130="sníž. přenesená",J130,0)</f>
        <v>0</v>
      </c>
      <c r="BI130" s="215">
        <f>IF(N130="nulová",J130,0)</f>
        <v>0</v>
      </c>
      <c r="BJ130" s="17" t="s">
        <v>86</v>
      </c>
      <c r="BK130" s="215">
        <f>ROUND(I130*H130,2)</f>
        <v>0</v>
      </c>
      <c r="BL130" s="17" t="s">
        <v>977</v>
      </c>
      <c r="BM130" s="214" t="s">
        <v>990</v>
      </c>
    </row>
    <row r="131" spans="1:65" s="2" customFormat="1" ht="11.25">
      <c r="A131" s="34"/>
      <c r="B131" s="35"/>
      <c r="C131" s="36"/>
      <c r="D131" s="216" t="s">
        <v>135</v>
      </c>
      <c r="E131" s="36"/>
      <c r="F131" s="217" t="s">
        <v>989</v>
      </c>
      <c r="G131" s="36"/>
      <c r="H131" s="36"/>
      <c r="I131" s="115"/>
      <c r="J131" s="36"/>
      <c r="K131" s="36"/>
      <c r="L131" s="39"/>
      <c r="M131" s="218"/>
      <c r="N131" s="219"/>
      <c r="O131" s="71"/>
      <c r="P131" s="71"/>
      <c r="Q131" s="71"/>
      <c r="R131" s="71"/>
      <c r="S131" s="71"/>
      <c r="T131" s="72"/>
      <c r="U131" s="34"/>
      <c r="V131" s="34"/>
      <c r="W131" s="34"/>
      <c r="X131" s="34"/>
      <c r="Y131" s="34"/>
      <c r="Z131" s="34"/>
      <c r="AA131" s="34"/>
      <c r="AB131" s="34"/>
      <c r="AC131" s="34"/>
      <c r="AD131" s="34"/>
      <c r="AE131" s="34"/>
      <c r="AT131" s="17" t="s">
        <v>135</v>
      </c>
      <c r="AU131" s="17" t="s">
        <v>88</v>
      </c>
    </row>
    <row r="132" spans="1:65" s="2" customFormat="1" ht="19.5">
      <c r="A132" s="34"/>
      <c r="B132" s="35"/>
      <c r="C132" s="36"/>
      <c r="D132" s="216" t="s">
        <v>139</v>
      </c>
      <c r="E132" s="36"/>
      <c r="F132" s="220" t="s">
        <v>991</v>
      </c>
      <c r="G132" s="36"/>
      <c r="H132" s="36"/>
      <c r="I132" s="115"/>
      <c r="J132" s="36"/>
      <c r="K132" s="36"/>
      <c r="L132" s="39"/>
      <c r="M132" s="218"/>
      <c r="N132" s="219"/>
      <c r="O132" s="71"/>
      <c r="P132" s="71"/>
      <c r="Q132" s="71"/>
      <c r="R132" s="71"/>
      <c r="S132" s="71"/>
      <c r="T132" s="72"/>
      <c r="U132" s="34"/>
      <c r="V132" s="34"/>
      <c r="W132" s="34"/>
      <c r="X132" s="34"/>
      <c r="Y132" s="34"/>
      <c r="Z132" s="34"/>
      <c r="AA132" s="34"/>
      <c r="AB132" s="34"/>
      <c r="AC132" s="34"/>
      <c r="AD132" s="34"/>
      <c r="AE132" s="34"/>
      <c r="AT132" s="17" t="s">
        <v>139</v>
      </c>
      <c r="AU132" s="17" t="s">
        <v>88</v>
      </c>
    </row>
    <row r="133" spans="1:65" s="12" customFormat="1" ht="22.9" customHeight="1">
      <c r="B133" s="187"/>
      <c r="C133" s="188"/>
      <c r="D133" s="189" t="s">
        <v>77</v>
      </c>
      <c r="E133" s="201" t="s">
        <v>992</v>
      </c>
      <c r="F133" s="201" t="s">
        <v>993</v>
      </c>
      <c r="G133" s="188"/>
      <c r="H133" s="188"/>
      <c r="I133" s="191"/>
      <c r="J133" s="202">
        <f>BK133</f>
        <v>0</v>
      </c>
      <c r="K133" s="188"/>
      <c r="L133" s="193"/>
      <c r="M133" s="194"/>
      <c r="N133" s="195"/>
      <c r="O133" s="195"/>
      <c r="P133" s="196">
        <f>SUM(P134:P137)</f>
        <v>0</v>
      </c>
      <c r="Q133" s="195"/>
      <c r="R133" s="196">
        <f>SUM(R134:R137)</f>
        <v>0</v>
      </c>
      <c r="S133" s="195"/>
      <c r="T133" s="197">
        <f>SUM(T134:T137)</f>
        <v>0</v>
      </c>
      <c r="AR133" s="198" t="s">
        <v>161</v>
      </c>
      <c r="AT133" s="199" t="s">
        <v>77</v>
      </c>
      <c r="AU133" s="199" t="s">
        <v>86</v>
      </c>
      <c r="AY133" s="198" t="s">
        <v>126</v>
      </c>
      <c r="BK133" s="200">
        <f>SUM(BK134:BK137)</f>
        <v>0</v>
      </c>
    </row>
    <row r="134" spans="1:65" s="2" customFormat="1" ht="16.5" customHeight="1">
      <c r="A134" s="34"/>
      <c r="B134" s="35"/>
      <c r="C134" s="203" t="s">
        <v>161</v>
      </c>
      <c r="D134" s="203" t="s">
        <v>128</v>
      </c>
      <c r="E134" s="204" t="s">
        <v>994</v>
      </c>
      <c r="F134" s="205" t="s">
        <v>993</v>
      </c>
      <c r="G134" s="206" t="s">
        <v>976</v>
      </c>
      <c r="H134" s="207">
        <v>1</v>
      </c>
      <c r="I134" s="208"/>
      <c r="J134" s="209">
        <f>ROUND(I134*H134,2)</f>
        <v>0</v>
      </c>
      <c r="K134" s="205" t="s">
        <v>132</v>
      </c>
      <c r="L134" s="39"/>
      <c r="M134" s="210" t="s">
        <v>1</v>
      </c>
      <c r="N134" s="211" t="s">
        <v>43</v>
      </c>
      <c r="O134" s="71"/>
      <c r="P134" s="212">
        <f>O134*H134</f>
        <v>0</v>
      </c>
      <c r="Q134" s="212">
        <v>0</v>
      </c>
      <c r="R134" s="212">
        <f>Q134*H134</f>
        <v>0</v>
      </c>
      <c r="S134" s="212">
        <v>0</v>
      </c>
      <c r="T134" s="213">
        <f>S134*H134</f>
        <v>0</v>
      </c>
      <c r="U134" s="34"/>
      <c r="V134" s="34"/>
      <c r="W134" s="34"/>
      <c r="X134" s="34"/>
      <c r="Y134" s="34"/>
      <c r="Z134" s="34"/>
      <c r="AA134" s="34"/>
      <c r="AB134" s="34"/>
      <c r="AC134" s="34"/>
      <c r="AD134" s="34"/>
      <c r="AE134" s="34"/>
      <c r="AR134" s="214" t="s">
        <v>977</v>
      </c>
      <c r="AT134" s="214" t="s">
        <v>128</v>
      </c>
      <c r="AU134" s="214" t="s">
        <v>88</v>
      </c>
      <c r="AY134" s="17" t="s">
        <v>126</v>
      </c>
      <c r="BE134" s="215">
        <f>IF(N134="základní",J134,0)</f>
        <v>0</v>
      </c>
      <c r="BF134" s="215">
        <f>IF(N134="snížená",J134,0)</f>
        <v>0</v>
      </c>
      <c r="BG134" s="215">
        <f>IF(N134="zákl. přenesená",J134,0)</f>
        <v>0</v>
      </c>
      <c r="BH134" s="215">
        <f>IF(N134="sníž. přenesená",J134,0)</f>
        <v>0</v>
      </c>
      <c r="BI134" s="215">
        <f>IF(N134="nulová",J134,0)</f>
        <v>0</v>
      </c>
      <c r="BJ134" s="17" t="s">
        <v>86</v>
      </c>
      <c r="BK134" s="215">
        <f>ROUND(I134*H134,2)</f>
        <v>0</v>
      </c>
      <c r="BL134" s="17" t="s">
        <v>977</v>
      </c>
      <c r="BM134" s="214" t="s">
        <v>995</v>
      </c>
    </row>
    <row r="135" spans="1:65" s="2" customFormat="1" ht="11.25">
      <c r="A135" s="34"/>
      <c r="B135" s="35"/>
      <c r="C135" s="36"/>
      <c r="D135" s="216" t="s">
        <v>135</v>
      </c>
      <c r="E135" s="36"/>
      <c r="F135" s="217" t="s">
        <v>993</v>
      </c>
      <c r="G135" s="36"/>
      <c r="H135" s="36"/>
      <c r="I135" s="115"/>
      <c r="J135" s="36"/>
      <c r="K135" s="36"/>
      <c r="L135" s="39"/>
      <c r="M135" s="218"/>
      <c r="N135" s="219"/>
      <c r="O135" s="71"/>
      <c r="P135" s="71"/>
      <c r="Q135" s="71"/>
      <c r="R135" s="71"/>
      <c r="S135" s="71"/>
      <c r="T135" s="72"/>
      <c r="U135" s="34"/>
      <c r="V135" s="34"/>
      <c r="W135" s="34"/>
      <c r="X135" s="34"/>
      <c r="Y135" s="34"/>
      <c r="Z135" s="34"/>
      <c r="AA135" s="34"/>
      <c r="AB135" s="34"/>
      <c r="AC135" s="34"/>
      <c r="AD135" s="34"/>
      <c r="AE135" s="34"/>
      <c r="AT135" s="17" t="s">
        <v>135</v>
      </c>
      <c r="AU135" s="17" t="s">
        <v>88</v>
      </c>
    </row>
    <row r="136" spans="1:65" s="2" customFormat="1" ht="16.5" customHeight="1">
      <c r="A136" s="34"/>
      <c r="B136" s="35"/>
      <c r="C136" s="203" t="s">
        <v>170</v>
      </c>
      <c r="D136" s="203" t="s">
        <v>128</v>
      </c>
      <c r="E136" s="204" t="s">
        <v>996</v>
      </c>
      <c r="F136" s="205" t="s">
        <v>997</v>
      </c>
      <c r="G136" s="206" t="s">
        <v>976</v>
      </c>
      <c r="H136" s="207">
        <v>1</v>
      </c>
      <c r="I136" s="208"/>
      <c r="J136" s="209">
        <f>ROUND(I136*H136,2)</f>
        <v>0</v>
      </c>
      <c r="K136" s="205" t="s">
        <v>132</v>
      </c>
      <c r="L136" s="39"/>
      <c r="M136" s="210" t="s">
        <v>1</v>
      </c>
      <c r="N136" s="211" t="s">
        <v>43</v>
      </c>
      <c r="O136" s="71"/>
      <c r="P136" s="212">
        <f>O136*H136</f>
        <v>0</v>
      </c>
      <c r="Q136" s="212">
        <v>0</v>
      </c>
      <c r="R136" s="212">
        <f>Q136*H136</f>
        <v>0</v>
      </c>
      <c r="S136" s="212">
        <v>0</v>
      </c>
      <c r="T136" s="213">
        <f>S136*H136</f>
        <v>0</v>
      </c>
      <c r="U136" s="34"/>
      <c r="V136" s="34"/>
      <c r="W136" s="34"/>
      <c r="X136" s="34"/>
      <c r="Y136" s="34"/>
      <c r="Z136" s="34"/>
      <c r="AA136" s="34"/>
      <c r="AB136" s="34"/>
      <c r="AC136" s="34"/>
      <c r="AD136" s="34"/>
      <c r="AE136" s="34"/>
      <c r="AR136" s="214" t="s">
        <v>977</v>
      </c>
      <c r="AT136" s="214" t="s">
        <v>128</v>
      </c>
      <c r="AU136" s="214" t="s">
        <v>88</v>
      </c>
      <c r="AY136" s="17" t="s">
        <v>126</v>
      </c>
      <c r="BE136" s="215">
        <f>IF(N136="základní",J136,0)</f>
        <v>0</v>
      </c>
      <c r="BF136" s="215">
        <f>IF(N136="snížená",J136,0)</f>
        <v>0</v>
      </c>
      <c r="BG136" s="215">
        <f>IF(N136="zákl. přenesená",J136,0)</f>
        <v>0</v>
      </c>
      <c r="BH136" s="215">
        <f>IF(N136="sníž. přenesená",J136,0)</f>
        <v>0</v>
      </c>
      <c r="BI136" s="215">
        <f>IF(N136="nulová",J136,0)</f>
        <v>0</v>
      </c>
      <c r="BJ136" s="17" t="s">
        <v>86</v>
      </c>
      <c r="BK136" s="215">
        <f>ROUND(I136*H136,2)</f>
        <v>0</v>
      </c>
      <c r="BL136" s="17" t="s">
        <v>977</v>
      </c>
      <c r="BM136" s="214" t="s">
        <v>998</v>
      </c>
    </row>
    <row r="137" spans="1:65" s="2" customFormat="1" ht="11.25">
      <c r="A137" s="34"/>
      <c r="B137" s="35"/>
      <c r="C137" s="36"/>
      <c r="D137" s="216" t="s">
        <v>135</v>
      </c>
      <c r="E137" s="36"/>
      <c r="F137" s="217" t="s">
        <v>997</v>
      </c>
      <c r="G137" s="36"/>
      <c r="H137" s="36"/>
      <c r="I137" s="115"/>
      <c r="J137" s="36"/>
      <c r="K137" s="36"/>
      <c r="L137" s="39"/>
      <c r="M137" s="218"/>
      <c r="N137" s="219"/>
      <c r="O137" s="71"/>
      <c r="P137" s="71"/>
      <c r="Q137" s="71"/>
      <c r="R137" s="71"/>
      <c r="S137" s="71"/>
      <c r="T137" s="72"/>
      <c r="U137" s="34"/>
      <c r="V137" s="34"/>
      <c r="W137" s="34"/>
      <c r="X137" s="34"/>
      <c r="Y137" s="34"/>
      <c r="Z137" s="34"/>
      <c r="AA137" s="34"/>
      <c r="AB137" s="34"/>
      <c r="AC137" s="34"/>
      <c r="AD137" s="34"/>
      <c r="AE137" s="34"/>
      <c r="AT137" s="17" t="s">
        <v>135</v>
      </c>
      <c r="AU137" s="17" t="s">
        <v>88</v>
      </c>
    </row>
    <row r="138" spans="1:65" s="12" customFormat="1" ht="22.9" customHeight="1">
      <c r="B138" s="187"/>
      <c r="C138" s="188"/>
      <c r="D138" s="189" t="s">
        <v>77</v>
      </c>
      <c r="E138" s="201" t="s">
        <v>999</v>
      </c>
      <c r="F138" s="201" t="s">
        <v>1000</v>
      </c>
      <c r="G138" s="188"/>
      <c r="H138" s="188"/>
      <c r="I138" s="191"/>
      <c r="J138" s="202">
        <f>BK138</f>
        <v>0</v>
      </c>
      <c r="K138" s="188"/>
      <c r="L138" s="193"/>
      <c r="M138" s="194"/>
      <c r="N138" s="195"/>
      <c r="O138" s="195"/>
      <c r="P138" s="196">
        <f>SUM(P139:P141)</f>
        <v>0</v>
      </c>
      <c r="Q138" s="195"/>
      <c r="R138" s="196">
        <f>SUM(R139:R141)</f>
        <v>0</v>
      </c>
      <c r="S138" s="195"/>
      <c r="T138" s="197">
        <f>SUM(T139:T141)</f>
        <v>0</v>
      </c>
      <c r="AR138" s="198" t="s">
        <v>161</v>
      </c>
      <c r="AT138" s="199" t="s">
        <v>77</v>
      </c>
      <c r="AU138" s="199" t="s">
        <v>86</v>
      </c>
      <c r="AY138" s="198" t="s">
        <v>126</v>
      </c>
      <c r="BK138" s="200">
        <f>SUM(BK139:BK141)</f>
        <v>0</v>
      </c>
    </row>
    <row r="139" spans="1:65" s="2" customFormat="1" ht="16.5" customHeight="1">
      <c r="A139" s="34"/>
      <c r="B139" s="35"/>
      <c r="C139" s="203" t="s">
        <v>177</v>
      </c>
      <c r="D139" s="203" t="s">
        <v>128</v>
      </c>
      <c r="E139" s="204" t="s">
        <v>1001</v>
      </c>
      <c r="F139" s="205" t="s">
        <v>1002</v>
      </c>
      <c r="G139" s="206" t="s">
        <v>976</v>
      </c>
      <c r="H139" s="207">
        <v>1</v>
      </c>
      <c r="I139" s="208"/>
      <c r="J139" s="209">
        <f>ROUND(I139*H139,2)</f>
        <v>0</v>
      </c>
      <c r="K139" s="205" t="s">
        <v>132</v>
      </c>
      <c r="L139" s="39"/>
      <c r="M139" s="210" t="s">
        <v>1</v>
      </c>
      <c r="N139" s="211" t="s">
        <v>43</v>
      </c>
      <c r="O139" s="71"/>
      <c r="P139" s="212">
        <f>O139*H139</f>
        <v>0</v>
      </c>
      <c r="Q139" s="212">
        <v>0</v>
      </c>
      <c r="R139" s="212">
        <f>Q139*H139</f>
        <v>0</v>
      </c>
      <c r="S139" s="212">
        <v>0</v>
      </c>
      <c r="T139" s="213">
        <f>S139*H139</f>
        <v>0</v>
      </c>
      <c r="U139" s="34"/>
      <c r="V139" s="34"/>
      <c r="W139" s="34"/>
      <c r="X139" s="34"/>
      <c r="Y139" s="34"/>
      <c r="Z139" s="34"/>
      <c r="AA139" s="34"/>
      <c r="AB139" s="34"/>
      <c r="AC139" s="34"/>
      <c r="AD139" s="34"/>
      <c r="AE139" s="34"/>
      <c r="AR139" s="214" t="s">
        <v>977</v>
      </c>
      <c r="AT139" s="214" t="s">
        <v>128</v>
      </c>
      <c r="AU139" s="214" t="s">
        <v>88</v>
      </c>
      <c r="AY139" s="17" t="s">
        <v>126</v>
      </c>
      <c r="BE139" s="215">
        <f>IF(N139="základní",J139,0)</f>
        <v>0</v>
      </c>
      <c r="BF139" s="215">
        <f>IF(N139="snížená",J139,0)</f>
        <v>0</v>
      </c>
      <c r="BG139" s="215">
        <f>IF(N139="zákl. přenesená",J139,0)</f>
        <v>0</v>
      </c>
      <c r="BH139" s="215">
        <f>IF(N139="sníž. přenesená",J139,0)</f>
        <v>0</v>
      </c>
      <c r="BI139" s="215">
        <f>IF(N139="nulová",J139,0)</f>
        <v>0</v>
      </c>
      <c r="BJ139" s="17" t="s">
        <v>86</v>
      </c>
      <c r="BK139" s="215">
        <f>ROUND(I139*H139,2)</f>
        <v>0</v>
      </c>
      <c r="BL139" s="17" t="s">
        <v>977</v>
      </c>
      <c r="BM139" s="214" t="s">
        <v>1003</v>
      </c>
    </row>
    <row r="140" spans="1:65" s="2" customFormat="1" ht="11.25">
      <c r="A140" s="34"/>
      <c r="B140" s="35"/>
      <c r="C140" s="36"/>
      <c r="D140" s="216" t="s">
        <v>135</v>
      </c>
      <c r="E140" s="36"/>
      <c r="F140" s="217" t="s">
        <v>1002</v>
      </c>
      <c r="G140" s="36"/>
      <c r="H140" s="36"/>
      <c r="I140" s="115"/>
      <c r="J140" s="36"/>
      <c r="K140" s="36"/>
      <c r="L140" s="39"/>
      <c r="M140" s="218"/>
      <c r="N140" s="219"/>
      <c r="O140" s="71"/>
      <c r="P140" s="71"/>
      <c r="Q140" s="71"/>
      <c r="R140" s="71"/>
      <c r="S140" s="71"/>
      <c r="T140" s="72"/>
      <c r="U140" s="34"/>
      <c r="V140" s="34"/>
      <c r="W140" s="34"/>
      <c r="X140" s="34"/>
      <c r="Y140" s="34"/>
      <c r="Z140" s="34"/>
      <c r="AA140" s="34"/>
      <c r="AB140" s="34"/>
      <c r="AC140" s="34"/>
      <c r="AD140" s="34"/>
      <c r="AE140" s="34"/>
      <c r="AT140" s="17" t="s">
        <v>135</v>
      </c>
      <c r="AU140" s="17" t="s">
        <v>88</v>
      </c>
    </row>
    <row r="141" spans="1:65" s="2" customFormat="1" ht="19.5">
      <c r="A141" s="34"/>
      <c r="B141" s="35"/>
      <c r="C141" s="36"/>
      <c r="D141" s="216" t="s">
        <v>139</v>
      </c>
      <c r="E141" s="36"/>
      <c r="F141" s="220" t="s">
        <v>1004</v>
      </c>
      <c r="G141" s="36"/>
      <c r="H141" s="36"/>
      <c r="I141" s="115"/>
      <c r="J141" s="36"/>
      <c r="K141" s="36"/>
      <c r="L141" s="39"/>
      <c r="M141" s="266"/>
      <c r="N141" s="267"/>
      <c r="O141" s="268"/>
      <c r="P141" s="268"/>
      <c r="Q141" s="268"/>
      <c r="R141" s="268"/>
      <c r="S141" s="268"/>
      <c r="T141" s="269"/>
      <c r="U141" s="34"/>
      <c r="V141" s="34"/>
      <c r="W141" s="34"/>
      <c r="X141" s="34"/>
      <c r="Y141" s="34"/>
      <c r="Z141" s="34"/>
      <c r="AA141" s="34"/>
      <c r="AB141" s="34"/>
      <c r="AC141" s="34"/>
      <c r="AD141" s="34"/>
      <c r="AE141" s="34"/>
      <c r="AT141" s="17" t="s">
        <v>139</v>
      </c>
      <c r="AU141" s="17" t="s">
        <v>88</v>
      </c>
    </row>
    <row r="142" spans="1:65" s="2" customFormat="1" ht="6.95" customHeight="1">
      <c r="A142" s="34"/>
      <c r="B142" s="54"/>
      <c r="C142" s="55"/>
      <c r="D142" s="55"/>
      <c r="E142" s="55"/>
      <c r="F142" s="55"/>
      <c r="G142" s="55"/>
      <c r="H142" s="55"/>
      <c r="I142" s="152"/>
      <c r="J142" s="55"/>
      <c r="K142" s="55"/>
      <c r="L142" s="39"/>
      <c r="M142" s="34"/>
      <c r="O142" s="34"/>
      <c r="P142" s="34"/>
      <c r="Q142" s="34"/>
      <c r="R142" s="34"/>
      <c r="S142" s="34"/>
      <c r="T142" s="34"/>
      <c r="U142" s="34"/>
      <c r="V142" s="34"/>
      <c r="W142" s="34"/>
      <c r="X142" s="34"/>
      <c r="Y142" s="34"/>
      <c r="Z142" s="34"/>
      <c r="AA142" s="34"/>
      <c r="AB142" s="34"/>
      <c r="AC142" s="34"/>
      <c r="AD142" s="34"/>
      <c r="AE142" s="34"/>
    </row>
  </sheetData>
  <sheetProtection algorithmName="SHA-512" hashValue="uL0u35S/4HqHU7LFwyYOAjk8Ar9eCGRBjypwINwVXPltghoE7/tSrcrVjWI35gFHeCRBuAl+xuImFWQK2bmrSA==" saltValue="yoTUk0BMO8UTCiGF63UR9J2GIIP7Z41ag8w5NTEBL47J+N65J3A7b3CMUfhYuoaiL83a44oYMsHuT12ycaOK1A==" spinCount="100000" sheet="1" objects="1" scenarios="1" formatColumns="0" formatRows="0" autoFilter="0"/>
  <autoFilter ref="C119:K14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SO 101 - Zpevněné plochy</vt:lpstr>
      <vt:lpstr>VRN - Vedlejší rozpočtové...</vt:lpstr>
      <vt:lpstr>'Rekapitulace stavby'!Názvy_tisku</vt:lpstr>
      <vt:lpstr>'SO 101 - Zpevněné plochy'!Názvy_tisku</vt:lpstr>
      <vt:lpstr>'VRN - Vedlejší rozpočtové...'!Názvy_tisku</vt:lpstr>
      <vt:lpstr>'Rekapitulace stavby'!Oblast_tisku</vt:lpstr>
      <vt:lpstr>'SO 101 - Zpevněné plochy'!Oblast_tisku</vt:lpstr>
      <vt:lpstr>'VRN - Vedlejší rozpočtové...'!Oblast_tisku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Modlík Miloslav</cp:lastModifiedBy>
  <dcterms:created xsi:type="dcterms:W3CDTF">2020-08-05T15:08:56Z</dcterms:created>
  <dcterms:modified xsi:type="dcterms:W3CDTF">2020-08-06T09:32:53Z</dcterms:modified>
</cp:coreProperties>
</file>